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Demolice skladu H..." sheetId="2" r:id="rId2"/>
    <sheet name="SO 02 - Demolice garáže K..." sheetId="3" r:id="rId3"/>
    <sheet name="SO 03 - Demolice skladů K..." sheetId="4" r:id="rId4"/>
    <sheet name="SO 04 - Demolice skladu Luby" sheetId="5" r:id="rId5"/>
    <sheet name="SO 05 - Demolice skladu M..." sheetId="6" r:id="rId6"/>
    <sheet name="SO 06 - Demolice skladu M..." sheetId="7" r:id="rId7"/>
    <sheet name="SO 07 - Demolice garáže V..." sheetId="8" r:id="rId8"/>
    <sheet name="SO 08 - Demolice hlásky V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01 - Demolice skladu H...'!$C$126:$K$170</definedName>
    <definedName name="_xlnm.Print_Area" localSheetId="1">'SO 01 - Demolice skladu H...'!$C$4:$J$76,'SO 01 - Demolice skladu H...'!$C$82:$J$108,'SO 01 - Demolice skladu H...'!$C$114:$J$170</definedName>
    <definedName name="_xlnm.Print_Titles" localSheetId="1">'SO 01 - Demolice skladu H...'!$126:$126</definedName>
    <definedName name="_xlnm._FilterDatabase" localSheetId="2" hidden="1">'SO 02 - Demolice garáže K...'!$C$127:$K$184</definedName>
    <definedName name="_xlnm.Print_Area" localSheetId="2">'SO 02 - Demolice garáže K...'!$C$4:$J$76,'SO 02 - Demolice garáže K...'!$C$82:$J$109,'SO 02 - Demolice garáže K...'!$C$115:$J$184</definedName>
    <definedName name="_xlnm.Print_Titles" localSheetId="2">'SO 02 - Demolice garáže K...'!$127:$127</definedName>
    <definedName name="_xlnm._FilterDatabase" localSheetId="3" hidden="1">'SO 03 - Demolice skladů K...'!$C$129:$K$198</definedName>
    <definedName name="_xlnm.Print_Area" localSheetId="3">'SO 03 - Demolice skladů K...'!$C$4:$J$76,'SO 03 - Demolice skladů K...'!$C$82:$J$111,'SO 03 - Demolice skladů K...'!$C$117:$J$198</definedName>
    <definedName name="_xlnm.Print_Titles" localSheetId="3">'SO 03 - Demolice skladů K...'!$129:$129</definedName>
    <definedName name="_xlnm._FilterDatabase" localSheetId="4" hidden="1">'SO 04 - Demolice skladu Luby'!$C$126:$K$176</definedName>
    <definedName name="_xlnm.Print_Area" localSheetId="4">'SO 04 - Demolice skladu Luby'!$C$4:$J$76,'SO 04 - Demolice skladu Luby'!$C$82:$J$108,'SO 04 - Demolice skladu Luby'!$C$114:$J$176</definedName>
    <definedName name="_xlnm.Print_Titles" localSheetId="4">'SO 04 - Demolice skladu Luby'!$126:$126</definedName>
    <definedName name="_xlnm._FilterDatabase" localSheetId="5" hidden="1">'SO 05 - Demolice skladu M...'!$C$129:$K$217</definedName>
    <definedName name="_xlnm.Print_Area" localSheetId="5">'SO 05 - Demolice skladu M...'!$C$4:$J$76,'SO 05 - Demolice skladu M...'!$C$82:$J$111,'SO 05 - Demolice skladu M...'!$C$117:$J$217</definedName>
    <definedName name="_xlnm.Print_Titles" localSheetId="5">'SO 05 - Demolice skladu M...'!$129:$129</definedName>
    <definedName name="_xlnm._FilterDatabase" localSheetId="6" hidden="1">'SO 06 - Demolice skladu M...'!$C$126:$K$172</definedName>
    <definedName name="_xlnm.Print_Area" localSheetId="6">'SO 06 - Demolice skladu M...'!$C$4:$J$76,'SO 06 - Demolice skladu M...'!$C$82:$J$108,'SO 06 - Demolice skladu M...'!$C$114:$J$172</definedName>
    <definedName name="_xlnm.Print_Titles" localSheetId="6">'SO 06 - Demolice skladu M...'!$126:$126</definedName>
    <definedName name="_xlnm._FilterDatabase" localSheetId="7" hidden="1">'SO 07 - Demolice garáže V...'!$C$127:$K$185</definedName>
    <definedName name="_xlnm.Print_Area" localSheetId="7">'SO 07 - Demolice garáže V...'!$C$4:$J$76,'SO 07 - Demolice garáže V...'!$C$82:$J$109,'SO 07 - Demolice garáže V...'!$C$115:$J$185</definedName>
    <definedName name="_xlnm.Print_Titles" localSheetId="7">'SO 07 - Demolice garáže V...'!$127:$127</definedName>
    <definedName name="_xlnm._FilterDatabase" localSheetId="8" hidden="1">'SO 08 - Demolice hlásky V...'!$C$128:$K$181</definedName>
    <definedName name="_xlnm.Print_Area" localSheetId="8">'SO 08 - Demolice hlásky V...'!$C$4:$J$76,'SO 08 - Demolice hlásky V...'!$C$82:$J$110,'SO 08 - Demolice hlásky V...'!$C$116:$J$181</definedName>
    <definedName name="_xlnm.Print_Titles" localSheetId="8">'SO 08 - Demolice hlásky V...'!$128:$128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79"/>
  <c r="BH179"/>
  <c r="BF179"/>
  <c r="BE179"/>
  <c r="T179"/>
  <c r="T178"/>
  <c r="R179"/>
  <c r="R178"/>
  <c r="P179"/>
  <c r="P178"/>
  <c r="BI176"/>
  <c r="BH176"/>
  <c r="BF176"/>
  <c r="BE176"/>
  <c r="T176"/>
  <c r="T175"/>
  <c r="R176"/>
  <c r="R175"/>
  <c r="P176"/>
  <c r="P175"/>
  <c r="BI173"/>
  <c r="BH173"/>
  <c r="BF173"/>
  <c r="BE173"/>
  <c r="T173"/>
  <c r="T172"/>
  <c r="R173"/>
  <c r="R172"/>
  <c r="P173"/>
  <c r="P172"/>
  <c r="BI170"/>
  <c r="BH170"/>
  <c r="BF170"/>
  <c r="BE170"/>
  <c r="T170"/>
  <c r="T169"/>
  <c r="T168"/>
  <c r="R170"/>
  <c r="R169"/>
  <c r="R168"/>
  <c r="P170"/>
  <c r="P169"/>
  <c r="P168"/>
  <c r="BI166"/>
  <c r="BH166"/>
  <c r="BF166"/>
  <c r="BE166"/>
  <c r="T166"/>
  <c r="T165"/>
  <c r="T164"/>
  <c r="R166"/>
  <c r="R165"/>
  <c r="R164"/>
  <c r="P166"/>
  <c r="P165"/>
  <c r="P164"/>
  <c r="BI162"/>
  <c r="BH162"/>
  <c r="BF162"/>
  <c r="BE162"/>
  <c r="T162"/>
  <c r="T161"/>
  <c r="R162"/>
  <c r="R161"/>
  <c r="P162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9"/>
  <c r="BH149"/>
  <c r="BF149"/>
  <c r="BE149"/>
  <c r="T149"/>
  <c r="R149"/>
  <c r="P149"/>
  <c r="BI146"/>
  <c r="BH146"/>
  <c r="BF146"/>
  <c r="BE146"/>
  <c r="T146"/>
  <c r="T145"/>
  <c r="R146"/>
  <c r="R145"/>
  <c r="P146"/>
  <c r="P145"/>
  <c r="BI143"/>
  <c r="BH143"/>
  <c r="BF143"/>
  <c r="BE143"/>
  <c r="T143"/>
  <c r="T142"/>
  <c r="R143"/>
  <c r="R142"/>
  <c r="P143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125"/>
  <c r="J14"/>
  <c r="J12"/>
  <c r="J123"/>
  <c r="E7"/>
  <c r="E119"/>
  <c i="8" r="J37"/>
  <c r="J36"/>
  <c i="1" r="AY101"/>
  <c i="8" r="J35"/>
  <c i="1" r="AX101"/>
  <c i="8" r="BI184"/>
  <c r="BH184"/>
  <c r="BF184"/>
  <c r="BE184"/>
  <c r="T184"/>
  <c r="T183"/>
  <c r="R184"/>
  <c r="R183"/>
  <c r="P184"/>
  <c r="P183"/>
  <c r="BI180"/>
  <c r="BH180"/>
  <c r="BF180"/>
  <c r="BE180"/>
  <c r="T180"/>
  <c r="T179"/>
  <c r="R180"/>
  <c r="R179"/>
  <c r="P180"/>
  <c r="P179"/>
  <c r="BI177"/>
  <c r="BH177"/>
  <c r="BF177"/>
  <c r="BE177"/>
  <c r="T177"/>
  <c r="T176"/>
  <c r="R177"/>
  <c r="R176"/>
  <c r="P177"/>
  <c r="P176"/>
  <c r="BI174"/>
  <c r="BH174"/>
  <c r="BF174"/>
  <c r="BE174"/>
  <c r="T174"/>
  <c r="T173"/>
  <c r="T172"/>
  <c r="R174"/>
  <c r="R173"/>
  <c r="R172"/>
  <c r="P174"/>
  <c r="P173"/>
  <c r="P172"/>
  <c r="BI170"/>
  <c r="BH170"/>
  <c r="BF170"/>
  <c r="BE170"/>
  <c r="T170"/>
  <c r="R170"/>
  <c r="P170"/>
  <c r="BI168"/>
  <c r="BH168"/>
  <c r="BF168"/>
  <c r="BE168"/>
  <c r="T168"/>
  <c r="R168"/>
  <c r="P168"/>
  <c r="BI164"/>
  <c r="BH164"/>
  <c r="BF164"/>
  <c r="BE164"/>
  <c r="T164"/>
  <c r="T163"/>
  <c r="R164"/>
  <c r="R163"/>
  <c r="P164"/>
  <c r="P163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9"/>
  <c r="BH149"/>
  <c r="BF149"/>
  <c r="BE149"/>
  <c r="T149"/>
  <c r="R149"/>
  <c r="P149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F122"/>
  <c r="E120"/>
  <c r="F89"/>
  <c r="E87"/>
  <c r="J24"/>
  <c r="E24"/>
  <c r="J92"/>
  <c r="J23"/>
  <c r="J21"/>
  <c r="E21"/>
  <c r="J91"/>
  <c r="J20"/>
  <c r="J18"/>
  <c r="E18"/>
  <c r="F125"/>
  <c r="J17"/>
  <c r="J15"/>
  <c r="E15"/>
  <c r="F124"/>
  <c r="J14"/>
  <c r="J12"/>
  <c r="J89"/>
  <c r="E7"/>
  <c r="E118"/>
  <c i="7" r="J37"/>
  <c r="J36"/>
  <c i="1" r="AY100"/>
  <c i="7" r="J35"/>
  <c i="1" r="AX100"/>
  <c i="7" r="BI171"/>
  <c r="BH171"/>
  <c r="BF171"/>
  <c r="BE171"/>
  <c r="T171"/>
  <c r="T170"/>
  <c r="R171"/>
  <c r="R170"/>
  <c r="P171"/>
  <c r="P170"/>
  <c r="BI168"/>
  <c r="BH168"/>
  <c r="BF168"/>
  <c r="BE168"/>
  <c r="T168"/>
  <c r="T167"/>
  <c r="R168"/>
  <c r="R167"/>
  <c r="P168"/>
  <c r="P167"/>
  <c r="BI165"/>
  <c r="BH165"/>
  <c r="BF165"/>
  <c r="BE165"/>
  <c r="T165"/>
  <c r="T164"/>
  <c r="T163"/>
  <c r="R165"/>
  <c r="R164"/>
  <c r="R163"/>
  <c r="P165"/>
  <c r="P164"/>
  <c r="P163"/>
  <c r="BI161"/>
  <c r="BH161"/>
  <c r="BF161"/>
  <c r="BE161"/>
  <c r="T161"/>
  <c r="T160"/>
  <c r="T159"/>
  <c r="R161"/>
  <c r="R160"/>
  <c r="R159"/>
  <c r="P161"/>
  <c r="P160"/>
  <c r="P159"/>
  <c r="BI157"/>
  <c r="BH157"/>
  <c r="BF157"/>
  <c r="BE157"/>
  <c r="T157"/>
  <c r="T156"/>
  <c r="R157"/>
  <c r="R156"/>
  <c r="P157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3"/>
  <c r="BH143"/>
  <c r="BF143"/>
  <c r="BE143"/>
  <c r="T143"/>
  <c r="T142"/>
  <c r="R143"/>
  <c r="R142"/>
  <c r="P143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123"/>
  <c r="J14"/>
  <c r="J12"/>
  <c r="J89"/>
  <c r="E7"/>
  <c r="E117"/>
  <c i="6" r="J37"/>
  <c r="J36"/>
  <c i="1" r="AY99"/>
  <c i="6" r="J35"/>
  <c i="1" r="AX99"/>
  <c i="6" r="BI216"/>
  <c r="BH216"/>
  <c r="BF216"/>
  <c r="BE216"/>
  <c r="T216"/>
  <c r="T215"/>
  <c r="R216"/>
  <c r="R215"/>
  <c r="P216"/>
  <c r="P215"/>
  <c r="BI213"/>
  <c r="BH213"/>
  <c r="BF213"/>
  <c r="BE213"/>
  <c r="T213"/>
  <c r="T212"/>
  <c r="R213"/>
  <c r="R212"/>
  <c r="P213"/>
  <c r="P212"/>
  <c r="BI210"/>
  <c r="BH210"/>
  <c r="BF210"/>
  <c r="BE210"/>
  <c r="T210"/>
  <c r="T209"/>
  <c r="T208"/>
  <c r="R210"/>
  <c r="R209"/>
  <c r="R208"/>
  <c r="P210"/>
  <c r="P209"/>
  <c r="P208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T198"/>
  <c r="T197"/>
  <c r="R199"/>
  <c r="R198"/>
  <c r="R197"/>
  <c r="P199"/>
  <c r="P198"/>
  <c r="P197"/>
  <c r="BI195"/>
  <c r="BH195"/>
  <c r="BF195"/>
  <c r="BE195"/>
  <c r="T195"/>
  <c r="T194"/>
  <c r="R195"/>
  <c r="R194"/>
  <c r="P195"/>
  <c r="P194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6"/>
  <c r="BH186"/>
  <c r="BF186"/>
  <c r="BE186"/>
  <c r="T186"/>
  <c r="R186"/>
  <c r="P186"/>
  <c r="BI184"/>
  <c r="BH184"/>
  <c r="BF184"/>
  <c r="BE184"/>
  <c r="T184"/>
  <c r="R184"/>
  <c r="P184"/>
  <c r="BI182"/>
  <c r="BH182"/>
  <c r="BF182"/>
  <c r="BE182"/>
  <c r="T182"/>
  <c r="R182"/>
  <c r="P182"/>
  <c r="BI180"/>
  <c r="BH180"/>
  <c r="BF180"/>
  <c r="BE180"/>
  <c r="T180"/>
  <c r="R180"/>
  <c r="P180"/>
  <c r="BI177"/>
  <c r="BH177"/>
  <c r="BF177"/>
  <c r="BE177"/>
  <c r="T177"/>
  <c r="R177"/>
  <c r="P177"/>
  <c r="BI175"/>
  <c r="BH175"/>
  <c r="BF175"/>
  <c r="BE175"/>
  <c r="T175"/>
  <c r="R175"/>
  <c r="P175"/>
  <c r="BI173"/>
  <c r="BH173"/>
  <c r="BF173"/>
  <c r="BE173"/>
  <c r="T173"/>
  <c r="R173"/>
  <c r="P173"/>
  <c r="BI171"/>
  <c r="BH171"/>
  <c r="BF171"/>
  <c r="BE171"/>
  <c r="T171"/>
  <c r="R171"/>
  <c r="P171"/>
  <c r="BI168"/>
  <c r="BH168"/>
  <c r="BF168"/>
  <c r="BE168"/>
  <c r="T168"/>
  <c r="R168"/>
  <c r="P168"/>
  <c r="BI166"/>
  <c r="BH166"/>
  <c r="BF166"/>
  <c r="BE166"/>
  <c r="T166"/>
  <c r="R166"/>
  <c r="P166"/>
  <c r="BI163"/>
  <c r="BH163"/>
  <c r="BF163"/>
  <c r="BE163"/>
  <c r="T163"/>
  <c r="R163"/>
  <c r="P163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F124"/>
  <c r="E122"/>
  <c r="F89"/>
  <c r="E87"/>
  <c r="J24"/>
  <c r="E24"/>
  <c r="J92"/>
  <c r="J23"/>
  <c r="J21"/>
  <c r="E21"/>
  <c r="J126"/>
  <c r="J20"/>
  <c r="J18"/>
  <c r="E18"/>
  <c r="F92"/>
  <c r="J17"/>
  <c r="J15"/>
  <c r="E15"/>
  <c r="F126"/>
  <c r="J14"/>
  <c r="J12"/>
  <c r="J124"/>
  <c r="E7"/>
  <c r="E85"/>
  <c i="5" r="J37"/>
  <c r="J36"/>
  <c i="1" r="AY98"/>
  <c i="5" r="J35"/>
  <c i="1" r="AX98"/>
  <c i="5" r="BI175"/>
  <c r="BH175"/>
  <c r="BF175"/>
  <c r="BE175"/>
  <c r="T175"/>
  <c r="T174"/>
  <c r="R175"/>
  <c r="R174"/>
  <c r="P175"/>
  <c r="P174"/>
  <c r="BI172"/>
  <c r="BH172"/>
  <c r="BF172"/>
  <c r="BE172"/>
  <c r="T172"/>
  <c r="T171"/>
  <c r="R172"/>
  <c r="R171"/>
  <c r="P172"/>
  <c r="P171"/>
  <c r="BI169"/>
  <c r="BH169"/>
  <c r="BF169"/>
  <c r="BE169"/>
  <c r="T169"/>
  <c r="T168"/>
  <c r="T167"/>
  <c r="R169"/>
  <c r="R168"/>
  <c r="R167"/>
  <c r="P169"/>
  <c r="P168"/>
  <c r="P167"/>
  <c r="BI165"/>
  <c r="BH165"/>
  <c r="BF165"/>
  <c r="BE165"/>
  <c r="T165"/>
  <c r="T164"/>
  <c r="T163"/>
  <c r="R165"/>
  <c r="R164"/>
  <c r="R163"/>
  <c r="P165"/>
  <c r="P164"/>
  <c r="P163"/>
  <c r="BI161"/>
  <c r="BH161"/>
  <c r="BF161"/>
  <c r="BE161"/>
  <c r="T161"/>
  <c r="T160"/>
  <c r="R161"/>
  <c r="R160"/>
  <c r="P161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7"/>
  <c r="BH147"/>
  <c r="BF147"/>
  <c r="BE147"/>
  <c r="T147"/>
  <c r="R147"/>
  <c r="P147"/>
  <c r="BI145"/>
  <c r="BH145"/>
  <c r="BF145"/>
  <c r="BE145"/>
  <c r="T145"/>
  <c r="R145"/>
  <c r="P145"/>
  <c r="BI143"/>
  <c r="BH143"/>
  <c r="BF143"/>
  <c r="BE143"/>
  <c r="T143"/>
  <c r="R143"/>
  <c r="P143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F121"/>
  <c r="E119"/>
  <c r="F89"/>
  <c r="E87"/>
  <c r="J24"/>
  <c r="E24"/>
  <c r="J124"/>
  <c r="J23"/>
  <c r="J21"/>
  <c r="E21"/>
  <c r="J123"/>
  <c r="J20"/>
  <c r="J18"/>
  <c r="E18"/>
  <c r="F92"/>
  <c r="J17"/>
  <c r="J15"/>
  <c r="E15"/>
  <c r="F91"/>
  <c r="J14"/>
  <c r="J12"/>
  <c r="J89"/>
  <c r="E7"/>
  <c r="E117"/>
  <c i="4" r="J37"/>
  <c r="J36"/>
  <c i="1" r="AY97"/>
  <c i="4" r="J35"/>
  <c i="1" r="AX97"/>
  <c i="4" r="BI197"/>
  <c r="BH197"/>
  <c r="BF197"/>
  <c r="BE197"/>
  <c r="T197"/>
  <c r="T196"/>
  <c r="R197"/>
  <c r="R196"/>
  <c r="P197"/>
  <c r="P196"/>
  <c r="BI194"/>
  <c r="BH194"/>
  <c r="BF194"/>
  <c r="BE194"/>
  <c r="T194"/>
  <c r="T193"/>
  <c r="R194"/>
  <c r="R193"/>
  <c r="P194"/>
  <c r="P193"/>
  <c r="BI191"/>
  <c r="BH191"/>
  <c r="BF191"/>
  <c r="BE191"/>
  <c r="T191"/>
  <c r="T190"/>
  <c r="T189"/>
  <c r="R191"/>
  <c r="R190"/>
  <c r="R189"/>
  <c r="P191"/>
  <c r="P190"/>
  <c r="P189"/>
  <c r="BI187"/>
  <c r="BH187"/>
  <c r="BF187"/>
  <c r="BE187"/>
  <c r="T187"/>
  <c r="T186"/>
  <c r="R187"/>
  <c r="R186"/>
  <c r="P187"/>
  <c r="P186"/>
  <c r="BI184"/>
  <c r="BH184"/>
  <c r="BF184"/>
  <c r="BE184"/>
  <c r="T184"/>
  <c r="T183"/>
  <c r="R184"/>
  <c r="R183"/>
  <c r="P184"/>
  <c r="P183"/>
  <c r="BI181"/>
  <c r="BH181"/>
  <c r="BF181"/>
  <c r="BE181"/>
  <c r="T181"/>
  <c r="T180"/>
  <c r="T179"/>
  <c r="R181"/>
  <c r="R180"/>
  <c r="R179"/>
  <c r="P181"/>
  <c r="P180"/>
  <c r="P179"/>
  <c r="BI177"/>
  <c r="BH177"/>
  <c r="BF177"/>
  <c r="BE177"/>
  <c r="T177"/>
  <c r="T176"/>
  <c r="R177"/>
  <c r="R176"/>
  <c r="P177"/>
  <c r="P176"/>
  <c r="BI174"/>
  <c r="BH174"/>
  <c r="BF174"/>
  <c r="BE174"/>
  <c r="T174"/>
  <c r="R174"/>
  <c r="P174"/>
  <c r="BI172"/>
  <c r="BH172"/>
  <c r="BF172"/>
  <c r="BE172"/>
  <c r="T172"/>
  <c r="R172"/>
  <c r="P172"/>
  <c r="BI170"/>
  <c r="BH170"/>
  <c r="BF170"/>
  <c r="BE170"/>
  <c r="T170"/>
  <c r="R170"/>
  <c r="P170"/>
  <c r="BI168"/>
  <c r="BH168"/>
  <c r="BF168"/>
  <c r="BE168"/>
  <c r="T168"/>
  <c r="R168"/>
  <c r="P168"/>
  <c r="BI166"/>
  <c r="BH166"/>
  <c r="BF166"/>
  <c r="BE166"/>
  <c r="T166"/>
  <c r="R166"/>
  <c r="P166"/>
  <c r="BI164"/>
  <c r="BH164"/>
  <c r="BF164"/>
  <c r="BE164"/>
  <c r="T164"/>
  <c r="R164"/>
  <c r="P164"/>
  <c r="BI161"/>
  <c r="BH161"/>
  <c r="BF161"/>
  <c r="BE161"/>
  <c r="T161"/>
  <c r="T160"/>
  <c r="R161"/>
  <c r="R160"/>
  <c r="P161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3"/>
  <c r="BH143"/>
  <c r="BF143"/>
  <c r="BE143"/>
  <c r="T143"/>
  <c r="R143"/>
  <c r="P143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126"/>
  <c r="J14"/>
  <c r="J12"/>
  <c r="J89"/>
  <c r="E7"/>
  <c r="E120"/>
  <c i="3" r="T130"/>
  <c r="J37"/>
  <c r="J36"/>
  <c i="1" r="AY96"/>
  <c i="3" r="J35"/>
  <c i="1" r="AX96"/>
  <c i="3" r="BI183"/>
  <c r="BH183"/>
  <c r="BF183"/>
  <c r="BE183"/>
  <c r="T183"/>
  <c r="T182"/>
  <c r="R183"/>
  <c r="R182"/>
  <c r="P183"/>
  <c r="P182"/>
  <c r="BI180"/>
  <c r="BH180"/>
  <c r="BF180"/>
  <c r="BE180"/>
  <c r="T180"/>
  <c r="T179"/>
  <c r="R180"/>
  <c r="R179"/>
  <c r="P180"/>
  <c r="P179"/>
  <c r="BI177"/>
  <c r="BH177"/>
  <c r="BF177"/>
  <c r="BE177"/>
  <c r="T177"/>
  <c r="T176"/>
  <c r="T175"/>
  <c r="R177"/>
  <c r="R176"/>
  <c r="R175"/>
  <c r="P177"/>
  <c r="P176"/>
  <c r="P175"/>
  <c r="BI172"/>
  <c r="BH172"/>
  <c r="BF172"/>
  <c r="BE172"/>
  <c r="T172"/>
  <c r="R172"/>
  <c r="P172"/>
  <c r="BI169"/>
  <c r="BH169"/>
  <c r="BF169"/>
  <c r="BE169"/>
  <c r="T169"/>
  <c r="R169"/>
  <c r="P169"/>
  <c r="BI167"/>
  <c r="BH167"/>
  <c r="BF167"/>
  <c r="BE167"/>
  <c r="T167"/>
  <c r="R167"/>
  <c r="P167"/>
  <c r="BI164"/>
  <c r="BH164"/>
  <c r="BF164"/>
  <c r="BE164"/>
  <c r="T164"/>
  <c r="T163"/>
  <c r="T162"/>
  <c r="R164"/>
  <c r="R163"/>
  <c r="R162"/>
  <c r="P164"/>
  <c r="P163"/>
  <c r="P162"/>
  <c r="BI160"/>
  <c r="BH160"/>
  <c r="BF160"/>
  <c r="BE160"/>
  <c r="T160"/>
  <c r="T159"/>
  <c r="R160"/>
  <c r="R159"/>
  <c r="P160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4"/>
  <c r="BH144"/>
  <c r="BF144"/>
  <c r="BE144"/>
  <c r="T144"/>
  <c r="T143"/>
  <c r="R144"/>
  <c r="R143"/>
  <c r="P144"/>
  <c r="P143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F122"/>
  <c r="E120"/>
  <c r="F89"/>
  <c r="E87"/>
  <c r="J24"/>
  <c r="E24"/>
  <c r="J125"/>
  <c r="J23"/>
  <c r="J21"/>
  <c r="E21"/>
  <c r="J124"/>
  <c r="J20"/>
  <c r="J18"/>
  <c r="E18"/>
  <c r="F92"/>
  <c r="J17"/>
  <c r="J15"/>
  <c r="E15"/>
  <c r="F124"/>
  <c r="J14"/>
  <c r="J12"/>
  <c r="J122"/>
  <c r="E7"/>
  <c r="E118"/>
  <c i="2" r="J37"/>
  <c r="J36"/>
  <c i="1" r="AY95"/>
  <c i="2" r="J35"/>
  <c i="1" r="AX95"/>
  <c i="2" r="BI169"/>
  <c r="BH169"/>
  <c r="BF169"/>
  <c r="BE169"/>
  <c r="T169"/>
  <c r="T168"/>
  <c r="R169"/>
  <c r="R168"/>
  <c r="P169"/>
  <c r="P168"/>
  <c r="BI166"/>
  <c r="BH166"/>
  <c r="BF166"/>
  <c r="BE166"/>
  <c r="T166"/>
  <c r="T165"/>
  <c r="R166"/>
  <c r="R165"/>
  <c r="P166"/>
  <c r="P165"/>
  <c r="BI163"/>
  <c r="BH163"/>
  <c r="BF163"/>
  <c r="BE163"/>
  <c r="T163"/>
  <c r="T162"/>
  <c r="T161"/>
  <c r="R163"/>
  <c r="R162"/>
  <c r="R161"/>
  <c r="P163"/>
  <c r="P162"/>
  <c r="P161"/>
  <c r="BI159"/>
  <c r="BH159"/>
  <c r="BF159"/>
  <c r="BE159"/>
  <c r="T159"/>
  <c r="T158"/>
  <c r="T157"/>
  <c r="R159"/>
  <c r="R158"/>
  <c r="R157"/>
  <c r="P159"/>
  <c r="P158"/>
  <c r="P157"/>
  <c r="BI155"/>
  <c r="BH155"/>
  <c r="BF155"/>
  <c r="BE155"/>
  <c r="T155"/>
  <c r="T154"/>
  <c r="R155"/>
  <c r="R154"/>
  <c r="P155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1"/>
  <c r="BH141"/>
  <c r="BF141"/>
  <c r="BE141"/>
  <c r="T141"/>
  <c r="T140"/>
  <c r="R141"/>
  <c r="R140"/>
  <c r="P141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F121"/>
  <c r="E119"/>
  <c r="F89"/>
  <c r="E87"/>
  <c r="J24"/>
  <c r="E24"/>
  <c r="J124"/>
  <c r="J23"/>
  <c r="J21"/>
  <c r="E21"/>
  <c r="J123"/>
  <c r="J20"/>
  <c r="J18"/>
  <c r="E18"/>
  <c r="F124"/>
  <c r="J17"/>
  <c r="J15"/>
  <c r="E15"/>
  <c r="F91"/>
  <c r="J14"/>
  <c r="J12"/>
  <c r="J121"/>
  <c r="E7"/>
  <c r="E117"/>
  <c i="1" r="L90"/>
  <c r="AM90"/>
  <c r="AM89"/>
  <c r="L89"/>
  <c r="AM87"/>
  <c r="L87"/>
  <c r="L85"/>
  <c r="L84"/>
  <c i="2" r="J163"/>
  <c r="BK159"/>
  <c r="BK166"/>
  <c r="BK155"/>
  <c r="J136"/>
  <c r="J166"/>
  <c r="BK138"/>
  <c i="3" r="J177"/>
  <c r="J164"/>
  <c r="BK131"/>
  <c r="BK177"/>
  <c r="BK155"/>
  <c r="BK147"/>
  <c r="BK180"/>
  <c r="J149"/>
  <c r="J135"/>
  <c r="J180"/>
  <c r="J157"/>
  <c r="BK139"/>
  <c i="4" r="J154"/>
  <c r="J143"/>
  <c r="BK133"/>
  <c r="J184"/>
  <c r="BK164"/>
  <c r="BK143"/>
  <c r="J191"/>
  <c r="J168"/>
  <c r="BK158"/>
  <c r="J148"/>
  <c r="J181"/>
  <c r="J158"/>
  <c r="BK146"/>
  <c r="BK135"/>
  <c i="5" r="J156"/>
  <c r="BK140"/>
  <c r="BK169"/>
  <c r="J147"/>
  <c r="J132"/>
  <c r="J169"/>
  <c r="BK147"/>
  <c r="J134"/>
  <c r="BK150"/>
  <c r="BK130"/>
  <c i="6" r="BK205"/>
  <c r="BK182"/>
  <c r="BK159"/>
  <c r="BK139"/>
  <c r="J213"/>
  <c r="BK195"/>
  <c r="J182"/>
  <c r="J159"/>
  <c r="J144"/>
  <c r="J202"/>
  <c r="BK188"/>
  <c r="J166"/>
  <c r="J150"/>
  <c r="BK192"/>
  <c r="BK175"/>
  <c r="BK163"/>
  <c r="BK148"/>
  <c r="BK133"/>
  <c i="7" r="BK152"/>
  <c r="BK136"/>
  <c r="J157"/>
  <c r="BK138"/>
  <c r="BK165"/>
  <c r="J134"/>
  <c r="BK157"/>
  <c r="J143"/>
  <c i="8" r="BK180"/>
  <c r="BK157"/>
  <c r="BK144"/>
  <c r="BK184"/>
  <c r="BK170"/>
  <c r="J153"/>
  <c r="BK142"/>
  <c r="J131"/>
  <c r="BK159"/>
  <c r="J144"/>
  <c r="J177"/>
  <c r="J139"/>
  <c i="9" r="BK176"/>
  <c r="BK155"/>
  <c r="J134"/>
  <c r="BK162"/>
  <c r="J151"/>
  <c r="BK136"/>
  <c r="J143"/>
  <c r="BK179"/>
  <c r="J166"/>
  <c r="BK149"/>
  <c i="2" r="J144"/>
  <c r="J169"/>
  <c r="J132"/>
  <c r="J152"/>
  <c r="J134"/>
  <c r="BK152"/>
  <c r="BK134"/>
  <c i="3" r="J169"/>
  <c r="J144"/>
  <c r="BK135"/>
  <c r="BK157"/>
  <c r="J151"/>
  <c r="J139"/>
  <c r="BK160"/>
  <c r="J141"/>
  <c r="J131"/>
  <c r="J167"/>
  <c r="BK151"/>
  <c i="4" r="BK174"/>
  <c r="J146"/>
  <c r="J135"/>
  <c r="J187"/>
  <c r="BK166"/>
  <c r="BK150"/>
  <c r="BK187"/>
  <c r="J170"/>
  <c r="BK161"/>
  <c r="J150"/>
  <c r="BK197"/>
  <c r="BK152"/>
  <c i="5" r="BK165"/>
  <c r="BK154"/>
  <c r="J138"/>
  <c r="BK156"/>
  <c r="J140"/>
  <c r="J130"/>
  <c r="BK161"/>
  <c r="J150"/>
  <c r="J175"/>
  <c r="BK134"/>
  <c i="6" r="BK199"/>
  <c r="J171"/>
  <c r="BK146"/>
  <c r="J133"/>
  <c r="J199"/>
  <c r="J188"/>
  <c r="J180"/>
  <c r="J148"/>
  <c r="BK210"/>
  <c r="BK177"/>
  <c r="BK161"/>
  <c r="J139"/>
  <c r="BK190"/>
  <c r="BK173"/>
  <c r="J161"/>
  <c r="J146"/>
  <c r="BK137"/>
  <c i="7" r="J161"/>
  <c r="BK146"/>
  <c r="BK171"/>
  <c r="J154"/>
  <c r="J136"/>
  <c r="BK168"/>
  <c r="J132"/>
  <c r="J152"/>
  <c r="J138"/>
  <c i="8" r="BK168"/>
  <c r="BK149"/>
  <c r="BK131"/>
  <c r="BK174"/>
  <c r="J159"/>
  <c r="BK139"/>
  <c r="J170"/>
  <c r="BK155"/>
  <c r="BK164"/>
  <c r="J142"/>
  <c i="9" r="J162"/>
  <c r="BK140"/>
  <c r="J179"/>
  <c r="BK153"/>
  <c r="J140"/>
  <c r="J159"/>
  <c r="J146"/>
  <c i="2" r="J155"/>
  <c r="BK132"/>
  <c r="J141"/>
  <c r="J159"/>
  <c r="BK148"/>
  <c r="BK169"/>
  <c r="BK150"/>
  <c i="1" r="AS94"/>
  <c i="3" r="BK169"/>
  <c r="BK153"/>
  <c r="BK144"/>
  <c r="BK172"/>
  <c r="J147"/>
  <c r="J133"/>
  <c r="J172"/>
  <c r="J155"/>
  <c r="BK141"/>
  <c i="4" r="J172"/>
  <c r="J141"/>
  <c r="J197"/>
  <c r="BK177"/>
  <c r="BK172"/>
  <c r="BK170"/>
  <c r="J156"/>
  <c r="BK194"/>
  <c r="BK181"/>
  <c r="J164"/>
  <c r="J152"/>
  <c r="J133"/>
  <c r="J174"/>
  <c r="BK141"/>
  <c i="5" r="J161"/>
  <c r="BK145"/>
  <c r="J172"/>
  <c r="J154"/>
  <c r="BK136"/>
  <c r="BK172"/>
  <c r="J152"/>
  <c r="J136"/>
  <c r="J143"/>
  <c i="6" r="BK216"/>
  <c r="J175"/>
  <c r="BK154"/>
  <c r="BK135"/>
  <c r="BK202"/>
  <c r="J186"/>
  <c r="J177"/>
  <c r="J157"/>
  <c r="J137"/>
  <c r="J192"/>
  <c r="J173"/>
  <c r="BK157"/>
  <c r="J135"/>
  <c r="BK186"/>
  <c r="BK171"/>
  <c r="BK150"/>
  <c r="J141"/>
  <c i="7" r="BK154"/>
  <c r="BK140"/>
  <c r="J165"/>
  <c r="J146"/>
  <c r="BK130"/>
  <c r="BK143"/>
  <c r="J171"/>
  <c r="J150"/>
  <c i="8" r="J174"/>
  <c r="BK153"/>
  <c r="BK135"/>
  <c r="BK177"/>
  <c r="BK161"/>
  <c r="BK151"/>
  <c r="J137"/>
  <c r="J184"/>
  <c r="J157"/>
  <c r="J133"/>
  <c r="J151"/>
  <c i="9" r="BK170"/>
  <c r="BK138"/>
  <c r="BK166"/>
  <c r="J157"/>
  <c r="BK146"/>
  <c r="J176"/>
  <c r="J136"/>
  <c r="BK173"/>
  <c r="BK157"/>
  <c r="J155"/>
  <c r="BK143"/>
  <c i="2" r="J148"/>
  <c r="BK136"/>
  <c r="J150"/>
  <c r="BK163"/>
  <c r="BK146"/>
  <c r="BK144"/>
  <c r="BK141"/>
  <c r="J138"/>
  <c r="BK130"/>
  <c r="J146"/>
  <c r="J130"/>
  <c i="3" r="BK167"/>
  <c r="BK137"/>
  <c r="J183"/>
  <c r="BK164"/>
  <c r="BK149"/>
  <c r="BK133"/>
  <c r="J153"/>
  <c r="J137"/>
  <c r="BK183"/>
  <c r="J160"/>
  <c i="4" r="BK191"/>
  <c r="BK148"/>
  <c r="BK139"/>
  <c r="J194"/>
  <c r="BK168"/>
  <c r="J161"/>
  <c r="BK137"/>
  <c r="BK184"/>
  <c r="J166"/>
  <c r="BK154"/>
  <c r="J137"/>
  <c r="J177"/>
  <c r="BK156"/>
  <c r="J139"/>
  <c i="5" r="J158"/>
  <c r="BK143"/>
  <c r="J165"/>
  <c r="J145"/>
  <c r="BK175"/>
  <c r="BK158"/>
  <c r="BK138"/>
  <c r="BK152"/>
  <c r="BK132"/>
  <c i="6" r="J210"/>
  <c r="J184"/>
  <c r="J163"/>
  <c r="BK141"/>
  <c r="J205"/>
  <c r="J190"/>
  <c r="BK184"/>
  <c r="BK166"/>
  <c r="J152"/>
  <c r="BK213"/>
  <c r="J195"/>
  <c r="J168"/>
  <c r="BK152"/>
  <c r="J216"/>
  <c r="BK180"/>
  <c r="BK168"/>
  <c r="J154"/>
  <c r="BK144"/>
  <c i="7" r="J148"/>
  <c r="J130"/>
  <c r="BK161"/>
  <c r="BK150"/>
  <c r="BK134"/>
  <c r="J140"/>
  <c r="J168"/>
  <c r="BK148"/>
  <c r="BK132"/>
  <c i="8" r="J161"/>
  <c r="J146"/>
  <c r="BK137"/>
  <c r="J180"/>
  <c r="J168"/>
  <c r="J149"/>
  <c r="J135"/>
  <c r="J164"/>
  <c r="BK146"/>
  <c r="J155"/>
  <c r="BK133"/>
  <c i="9" r="J173"/>
  <c r="J153"/>
  <c r="J132"/>
  <c r="BK159"/>
  <c r="J149"/>
  <c r="BK132"/>
  <c r="J138"/>
  <c r="J170"/>
  <c r="BK151"/>
  <c r="BK134"/>
  <c i="2" l="1" r="R129"/>
  <c r="P143"/>
  <c i="3" r="P130"/>
  <c r="P146"/>
  <c r="R166"/>
  <c i="4" r="T132"/>
  <c r="R145"/>
  <c r="BK163"/>
  <c r="J163"/>
  <c r="J101"/>
  <c i="5" r="BK129"/>
  <c r="J129"/>
  <c r="J98"/>
  <c r="P129"/>
  <c r="R142"/>
  <c r="BK149"/>
  <c r="J149"/>
  <c r="J100"/>
  <c r="R149"/>
  <c i="6" r="P132"/>
  <c r="P143"/>
  <c r="T165"/>
  <c r="T170"/>
  <c r="P179"/>
  <c r="R201"/>
  <c i="7" r="T129"/>
  <c r="P145"/>
  <c i="8" r="BK130"/>
  <c r="J130"/>
  <c r="J98"/>
  <c r="R141"/>
  <c r="T148"/>
  <c r="P167"/>
  <c r="P166"/>
  <c i="9" r="BK131"/>
  <c r="BK148"/>
  <c r="J148"/>
  <c r="J101"/>
  <c i="2" r="P129"/>
  <c r="P128"/>
  <c r="P127"/>
  <c i="1" r="AU95"/>
  <c i="2" r="BK143"/>
  <c r="J143"/>
  <c r="J100"/>
  <c r="T143"/>
  <c i="3" r="BK130"/>
  <c r="J130"/>
  <c r="J98"/>
  <c r="BK146"/>
  <c r="J146"/>
  <c r="J100"/>
  <c r="P166"/>
  <c i="4" r="P132"/>
  <c r="T145"/>
  <c r="P163"/>
  <c i="5" r="R129"/>
  <c r="R128"/>
  <c r="R127"/>
  <c r="BK142"/>
  <c r="J142"/>
  <c r="J99"/>
  <c r="P142"/>
  <c r="T142"/>
  <c r="T149"/>
  <c i="6" r="R132"/>
  <c r="R143"/>
  <c r="P165"/>
  <c r="BK170"/>
  <c r="J170"/>
  <c r="J101"/>
  <c r="T179"/>
  <c r="BK201"/>
  <c r="J201"/>
  <c r="J106"/>
  <c i="7" r="BK129"/>
  <c r="J129"/>
  <c r="J98"/>
  <c r="T145"/>
  <c i="8" r="T130"/>
  <c r="T129"/>
  <c r="T141"/>
  <c r="R148"/>
  <c r="BK167"/>
  <c r="J167"/>
  <c r="J103"/>
  <c i="9" r="R131"/>
  <c r="P148"/>
  <c i="2" r="BK129"/>
  <c r="J129"/>
  <c r="J98"/>
  <c r="T129"/>
  <c r="T128"/>
  <c r="T127"/>
  <c r="R143"/>
  <c i="3" r="R130"/>
  <c r="T146"/>
  <c r="T129"/>
  <c r="T128"/>
  <c r="BK166"/>
  <c r="J166"/>
  <c r="J104"/>
  <c i="4" r="R132"/>
  <c r="R131"/>
  <c r="R130"/>
  <c r="P145"/>
  <c r="R163"/>
  <c i="5" r="T129"/>
  <c r="T128"/>
  <c r="T127"/>
  <c i="6" r="T132"/>
  <c r="BK143"/>
  <c r="J143"/>
  <c r="J99"/>
  <c r="BK165"/>
  <c r="J165"/>
  <c r="J100"/>
  <c r="R170"/>
  <c r="R179"/>
  <c r="T201"/>
  <c i="7" r="R129"/>
  <c r="R128"/>
  <c r="R127"/>
  <c r="R145"/>
  <c i="8" r="R130"/>
  <c r="R129"/>
  <c r="P141"/>
  <c r="P148"/>
  <c r="T167"/>
  <c r="T166"/>
  <c i="9" r="T131"/>
  <c r="R148"/>
  <c i="3" r="R146"/>
  <c r="T166"/>
  <c i="4" r="BK132"/>
  <c r="BK145"/>
  <c r="J145"/>
  <c r="J99"/>
  <c r="T163"/>
  <c i="5" r="P149"/>
  <c i="6" r="BK132"/>
  <c r="J132"/>
  <c r="J98"/>
  <c r="T143"/>
  <c r="R165"/>
  <c r="P170"/>
  <c r="BK179"/>
  <c r="J179"/>
  <c r="J102"/>
  <c r="P201"/>
  <c i="7" r="P129"/>
  <c r="P128"/>
  <c r="P127"/>
  <c i="1" r="AU100"/>
  <c i="7" r="BK145"/>
  <c r="J145"/>
  <c r="J100"/>
  <c i="8" r="P130"/>
  <c r="P129"/>
  <c r="P128"/>
  <c i="1" r="AU101"/>
  <c i="8" r="BK141"/>
  <c r="J141"/>
  <c r="J99"/>
  <c r="BK148"/>
  <c r="J148"/>
  <c r="J100"/>
  <c r="R167"/>
  <c r="R166"/>
  <c i="9" r="P131"/>
  <c r="P130"/>
  <c r="P129"/>
  <c i="1" r="AU102"/>
  <c i="9" r="T148"/>
  <c i="2" r="BK154"/>
  <c r="J154"/>
  <c r="J101"/>
  <c i="3" r="BK143"/>
  <c r="J143"/>
  <c r="J99"/>
  <c r="BK179"/>
  <c r="J179"/>
  <c r="J107"/>
  <c r="BK182"/>
  <c r="J182"/>
  <c r="J108"/>
  <c i="4" r="BK180"/>
  <c r="J180"/>
  <c r="J104"/>
  <c r="BK183"/>
  <c r="J183"/>
  <c r="J105"/>
  <c r="BK186"/>
  <c r="J186"/>
  <c r="J106"/>
  <c i="7" r="BK164"/>
  <c r="J164"/>
  <c r="J105"/>
  <c i="8" r="BK173"/>
  <c r="J173"/>
  <c r="J105"/>
  <c r="BK176"/>
  <c r="J176"/>
  <c r="J106"/>
  <c r="BK183"/>
  <c r="J183"/>
  <c r="J108"/>
  <c i="9" r="BK142"/>
  <c r="J142"/>
  <c r="J99"/>
  <c r="BK145"/>
  <c r="J145"/>
  <c r="J100"/>
  <c r="BK161"/>
  <c r="J161"/>
  <c r="J102"/>
  <c i="2" r="BK140"/>
  <c r="J140"/>
  <c r="J99"/>
  <c r="BK165"/>
  <c r="J165"/>
  <c r="J106"/>
  <c r="BK168"/>
  <c r="J168"/>
  <c r="J107"/>
  <c i="3" r="BK159"/>
  <c r="J159"/>
  <c r="J101"/>
  <c i="4" r="BK176"/>
  <c r="J176"/>
  <c r="J102"/>
  <c r="BK190"/>
  <c r="J190"/>
  <c r="J108"/>
  <c r="BK193"/>
  <c r="J193"/>
  <c r="J109"/>
  <c i="6" r="BK198"/>
  <c r="J198"/>
  <c r="J105"/>
  <c i="7" r="BK167"/>
  <c r="J167"/>
  <c r="J106"/>
  <c r="BK170"/>
  <c r="J170"/>
  <c r="J107"/>
  <c i="8" r="BK179"/>
  <c r="J179"/>
  <c r="J107"/>
  <c i="9" r="BK165"/>
  <c r="BK164"/>
  <c r="J164"/>
  <c r="J103"/>
  <c i="2" r="BK158"/>
  <c r="J158"/>
  <c r="J103"/>
  <c r="BK162"/>
  <c r="J162"/>
  <c r="J105"/>
  <c i="3" r="BK163"/>
  <c r="J163"/>
  <c r="J103"/>
  <c r="BK176"/>
  <c r="J176"/>
  <c r="J106"/>
  <c i="4" r="BK196"/>
  <c r="J196"/>
  <c r="J110"/>
  <c i="5" r="BK160"/>
  <c r="J160"/>
  <c r="J101"/>
  <c i="6" r="BK194"/>
  <c r="J194"/>
  <c r="J103"/>
  <c r="BK215"/>
  <c r="J215"/>
  <c r="J110"/>
  <c i="7" r="BK142"/>
  <c r="J142"/>
  <c r="J99"/>
  <c i="9" r="BK169"/>
  <c i="4" r="BK160"/>
  <c r="J160"/>
  <c r="J100"/>
  <c i="5" r="BK164"/>
  <c r="J164"/>
  <c r="J103"/>
  <c r="BK168"/>
  <c r="J168"/>
  <c r="J105"/>
  <c r="BK171"/>
  <c r="J171"/>
  <c r="J106"/>
  <c r="BK174"/>
  <c r="J174"/>
  <c r="J107"/>
  <c i="6" r="BK209"/>
  <c r="J209"/>
  <c r="J108"/>
  <c r="BK212"/>
  <c r="J212"/>
  <c r="J109"/>
  <c i="7" r="BK156"/>
  <c r="J156"/>
  <c r="J101"/>
  <c r="BK160"/>
  <c r="BK159"/>
  <c i="8" r="BK163"/>
  <c r="J163"/>
  <c r="J101"/>
  <c i="9" r="BK172"/>
  <c r="J172"/>
  <c r="J107"/>
  <c r="BK175"/>
  <c r="J175"/>
  <c r="J108"/>
  <c r="BK178"/>
  <c r="J178"/>
  <c r="J109"/>
  <c r="E85"/>
  <c r="F91"/>
  <c r="J92"/>
  <c r="BG140"/>
  <c r="BG146"/>
  <c r="BG149"/>
  <c r="BG155"/>
  <c r="BG166"/>
  <c r="F92"/>
  <c r="J125"/>
  <c r="BG136"/>
  <c r="J89"/>
  <c r="BG134"/>
  <c r="BG143"/>
  <c r="BG151"/>
  <c r="BG157"/>
  <c r="BG159"/>
  <c r="BG162"/>
  <c r="BG170"/>
  <c r="BG176"/>
  <c r="BG179"/>
  <c r="BG132"/>
  <c r="BG138"/>
  <c r="BG153"/>
  <c r="BG173"/>
  <c i="7" r="J160"/>
  <c r="J103"/>
  <c i="8" r="F92"/>
  <c r="J124"/>
  <c r="J125"/>
  <c r="BG137"/>
  <c r="BG161"/>
  <c r="BG170"/>
  <c r="BG177"/>
  <c r="BG184"/>
  <c r="J122"/>
  <c r="BG131"/>
  <c r="BG144"/>
  <c r="BG153"/>
  <c r="BG157"/>
  <c i="7" r="J159"/>
  <c r="J102"/>
  <c i="8" r="BG139"/>
  <c r="BG149"/>
  <c r="BG151"/>
  <c r="BG159"/>
  <c r="BG164"/>
  <c r="BG168"/>
  <c r="BG174"/>
  <c r="BG180"/>
  <c r="E85"/>
  <c r="F91"/>
  <c r="BG133"/>
  <c r="BG135"/>
  <c r="BG142"/>
  <c r="BG146"/>
  <c r="BG155"/>
  <c i="7" r="F91"/>
  <c r="J92"/>
  <c r="F124"/>
  <c r="BG130"/>
  <c r="BG140"/>
  <c r="BG146"/>
  <c r="BG154"/>
  <c r="BG165"/>
  <c r="E85"/>
  <c r="J91"/>
  <c r="J121"/>
  <c r="BG132"/>
  <c r="BG171"/>
  <c i="6" r="BK197"/>
  <c r="J197"/>
  <c r="J104"/>
  <c i="7" r="BG136"/>
  <c r="BG148"/>
  <c r="BG157"/>
  <c r="BG161"/>
  <c r="BG168"/>
  <c r="BG134"/>
  <c r="BG138"/>
  <c r="BG143"/>
  <c r="BG150"/>
  <c r="BG152"/>
  <c i="6" r="F91"/>
  <c r="BG146"/>
  <c r="BG148"/>
  <c r="BG150"/>
  <c r="BG161"/>
  <c r="BG168"/>
  <c r="BG171"/>
  <c r="BG173"/>
  <c r="BG184"/>
  <c r="J89"/>
  <c r="E120"/>
  <c r="J127"/>
  <c r="BG154"/>
  <c r="BG159"/>
  <c r="BG163"/>
  <c r="BG166"/>
  <c r="BG175"/>
  <c r="BG186"/>
  <c r="BG190"/>
  <c r="BG199"/>
  <c r="BG205"/>
  <c r="BG210"/>
  <c r="J91"/>
  <c r="F127"/>
  <c r="BG135"/>
  <c r="BG177"/>
  <c r="BG182"/>
  <c r="BG188"/>
  <c r="BG192"/>
  <c r="BG202"/>
  <c r="BG216"/>
  <c r="BG133"/>
  <c r="BG137"/>
  <c r="BG139"/>
  <c r="BG141"/>
  <c r="BG144"/>
  <c r="BG152"/>
  <c r="BG157"/>
  <c r="BG180"/>
  <c r="BG195"/>
  <c r="BG213"/>
  <c i="5" r="J91"/>
  <c r="J121"/>
  <c r="F124"/>
  <c r="BG132"/>
  <c r="BG147"/>
  <c r="BG172"/>
  <c i="4" r="J132"/>
  <c r="J98"/>
  <c i="5" r="E85"/>
  <c r="J92"/>
  <c r="F123"/>
  <c r="BG145"/>
  <c r="BG150"/>
  <c r="BG169"/>
  <c r="BG175"/>
  <c r="BG130"/>
  <c r="BG134"/>
  <c r="BG143"/>
  <c r="BG152"/>
  <c r="BG161"/>
  <c r="BG136"/>
  <c r="BG138"/>
  <c r="BG140"/>
  <c r="BG154"/>
  <c r="BG156"/>
  <c r="BG158"/>
  <c r="BG165"/>
  <c i="3" r="BK129"/>
  <c r="J129"/>
  <c r="J97"/>
  <c i="4" r="E85"/>
  <c r="F91"/>
  <c r="J92"/>
  <c r="J124"/>
  <c r="BG133"/>
  <c r="BG143"/>
  <c r="BG150"/>
  <c r="BG152"/>
  <c r="BG156"/>
  <c r="BG174"/>
  <c r="BG177"/>
  <c r="J91"/>
  <c r="BG135"/>
  <c r="BG148"/>
  <c r="BG158"/>
  <c r="BG161"/>
  <c r="BG166"/>
  <c r="BG194"/>
  <c r="BG197"/>
  <c r="F92"/>
  <c r="BG141"/>
  <c r="BG154"/>
  <c r="BG164"/>
  <c r="BG168"/>
  <c r="BG170"/>
  <c r="BG181"/>
  <c r="BG187"/>
  <c r="BG137"/>
  <c r="BG139"/>
  <c r="BG146"/>
  <c r="BG172"/>
  <c r="BG184"/>
  <c r="BG191"/>
  <c i="2" r="BK128"/>
  <c r="BK157"/>
  <c r="J157"/>
  <c r="J102"/>
  <c i="3" r="E85"/>
  <c r="J89"/>
  <c r="J92"/>
  <c r="F125"/>
  <c r="BG137"/>
  <c r="BG139"/>
  <c r="BG149"/>
  <c r="BG153"/>
  <c r="J91"/>
  <c r="BG133"/>
  <c r="BG144"/>
  <c r="BG157"/>
  <c r="BG160"/>
  <c r="BG169"/>
  <c r="BG177"/>
  <c r="F91"/>
  <c r="BG131"/>
  <c r="BG147"/>
  <c r="BG151"/>
  <c r="BG155"/>
  <c r="BG180"/>
  <c r="BG135"/>
  <c r="BG141"/>
  <c r="BG164"/>
  <c r="BG167"/>
  <c r="BG172"/>
  <c r="BG183"/>
  <c i="2" r="F92"/>
  <c r="F123"/>
  <c r="BG148"/>
  <c r="BG150"/>
  <c r="BG159"/>
  <c r="E85"/>
  <c r="J92"/>
  <c r="BG132"/>
  <c r="BG134"/>
  <c r="BG136"/>
  <c r="BG138"/>
  <c r="BG141"/>
  <c r="BG144"/>
  <c r="BG146"/>
  <c r="BG155"/>
  <c r="BG163"/>
  <c r="BG169"/>
  <c r="J91"/>
  <c r="BG166"/>
  <c r="J89"/>
  <c r="BG130"/>
  <c r="BG152"/>
  <c r="F36"/>
  <c i="1" r="BC95"/>
  <c i="2" r="F37"/>
  <c i="1" r="BD95"/>
  <c i="3" r="J33"/>
  <c i="1" r="AV96"/>
  <c i="4" r="J34"/>
  <c i="1" r="AW97"/>
  <c i="5" r="F34"/>
  <c i="1" r="BA98"/>
  <c i="5" r="J33"/>
  <c i="1" r="AV98"/>
  <c i="6" r="J33"/>
  <c i="1" r="AV99"/>
  <c i="6" r="F36"/>
  <c i="1" r="BC99"/>
  <c i="7" r="F34"/>
  <c i="1" r="BA100"/>
  <c i="8" r="F36"/>
  <c i="1" r="BC101"/>
  <c i="9" r="F34"/>
  <c i="1" r="BA102"/>
  <c i="2" r="F34"/>
  <c i="1" r="BA95"/>
  <c i="3" r="F34"/>
  <c i="1" r="BA96"/>
  <c i="3" r="J34"/>
  <c i="1" r="AW96"/>
  <c i="4" r="F37"/>
  <c i="1" r="BD97"/>
  <c i="4" r="F33"/>
  <c i="1" r="AZ97"/>
  <c i="5" r="J34"/>
  <c i="1" r="AW98"/>
  <c i="6" r="F33"/>
  <c i="1" r="AZ99"/>
  <c i="6" r="F37"/>
  <c i="1" r="BD99"/>
  <c i="7" r="F33"/>
  <c i="1" r="AZ100"/>
  <c i="8" r="F33"/>
  <c i="1" r="AZ101"/>
  <c i="9" r="F36"/>
  <c i="1" r="BC102"/>
  <c i="9" r="F33"/>
  <c i="1" r="AZ102"/>
  <c i="2" r="J34"/>
  <c i="1" r="AW95"/>
  <c i="3" r="F37"/>
  <c i="1" r="BD96"/>
  <c i="3" r="F36"/>
  <c i="1" r="BC96"/>
  <c i="4" r="F36"/>
  <c i="1" r="BC97"/>
  <c i="5" r="F36"/>
  <c i="1" r="BC98"/>
  <c i="5" r="F33"/>
  <c i="1" r="AZ98"/>
  <c i="6" r="J34"/>
  <c i="1" r="AW99"/>
  <c i="7" r="J34"/>
  <c i="1" r="AW100"/>
  <c i="7" r="F36"/>
  <c i="1" r="BC100"/>
  <c i="8" r="J34"/>
  <c i="1" r="AW101"/>
  <c i="8" r="F37"/>
  <c i="1" r="BD101"/>
  <c i="9" r="F37"/>
  <c i="1" r="BD102"/>
  <c i="2" r="J33"/>
  <c i="1" r="AV95"/>
  <c i="2" r="F33"/>
  <c i="1" r="AZ95"/>
  <c i="3" r="F33"/>
  <c i="1" r="AZ96"/>
  <c i="4" r="F34"/>
  <c i="1" r="BA97"/>
  <c i="4" r="J33"/>
  <c i="1" r="AV97"/>
  <c i="5" r="F37"/>
  <c i="1" r="BD98"/>
  <c i="6" r="F34"/>
  <c i="1" r="BA99"/>
  <c i="7" r="J33"/>
  <c i="1" r="AV100"/>
  <c i="7" r="F37"/>
  <c i="1" r="BD100"/>
  <c i="8" r="J33"/>
  <c i="1" r="AV101"/>
  <c i="8" r="F34"/>
  <c i="1" r="BA101"/>
  <c i="9" r="J34"/>
  <c i="1" r="AW102"/>
  <c i="9" r="J33"/>
  <c i="1" r="AV102"/>
  <c i="9" l="1" r="BK130"/>
  <c i="8" r="R128"/>
  <c i="6" r="T131"/>
  <c r="T130"/>
  <c i="3" r="R129"/>
  <c r="R128"/>
  <c i="8" r="T128"/>
  <c i="4" r="P131"/>
  <c r="P130"/>
  <c i="1" r="AU97"/>
  <c i="4" r="BK131"/>
  <c r="J131"/>
  <c r="J97"/>
  <c i="9" r="R130"/>
  <c r="R129"/>
  <c i="6" r="R131"/>
  <c r="R130"/>
  <c i="7" r="T128"/>
  <c r="T127"/>
  <c i="9" r="BK168"/>
  <c r="J168"/>
  <c r="J105"/>
  <c r="T130"/>
  <c r="T129"/>
  <c i="6" r="P131"/>
  <c r="P130"/>
  <c i="1" r="AU99"/>
  <c i="5" r="P128"/>
  <c r="P127"/>
  <c i="1" r="AU98"/>
  <c i="4" r="T131"/>
  <c r="T130"/>
  <c i="3" r="P129"/>
  <c r="P128"/>
  <c i="1" r="AU96"/>
  <c i="2" r="R128"/>
  <c r="R127"/>
  <c r="BK161"/>
  <c r="J161"/>
  <c r="J104"/>
  <c i="4" r="BK189"/>
  <c r="J189"/>
  <c r="J107"/>
  <c i="5" r="BK163"/>
  <c r="J163"/>
  <c r="J102"/>
  <c i="8" r="BK172"/>
  <c r="J172"/>
  <c r="J104"/>
  <c i="9" r="J131"/>
  <c r="J98"/>
  <c i="3" r="BK162"/>
  <c r="J162"/>
  <c r="J102"/>
  <c i="4" r="BK179"/>
  <c r="J179"/>
  <c r="J103"/>
  <c i="5" r="BK128"/>
  <c r="J128"/>
  <c r="J97"/>
  <c i="6" r="BK208"/>
  <c r="J208"/>
  <c r="J107"/>
  <c i="7" r="BK128"/>
  <c r="J128"/>
  <c r="J97"/>
  <c i="9" r="J165"/>
  <c r="J104"/>
  <c r="J169"/>
  <c r="J106"/>
  <c i="3" r="BK175"/>
  <c r="J175"/>
  <c r="J105"/>
  <c i="5" r="BK167"/>
  <c r="J167"/>
  <c r="J104"/>
  <c i="6" r="BK131"/>
  <c r="J131"/>
  <c r="J97"/>
  <c i="8" r="BK129"/>
  <c r="J129"/>
  <c r="J97"/>
  <c i="7" r="BK163"/>
  <c r="J163"/>
  <c r="J104"/>
  <c i="8" r="BK166"/>
  <c r="J166"/>
  <c r="J102"/>
  <c i="6" r="BK130"/>
  <c r="J130"/>
  <c r="J96"/>
  <c i="3" r="BK128"/>
  <c r="J128"/>
  <c r="J96"/>
  <c i="2" r="BK127"/>
  <c r="J127"/>
  <c r="J128"/>
  <c r="J97"/>
  <c r="J30"/>
  <c i="1" r="AG95"/>
  <c r="AT96"/>
  <c i="4" r="F35"/>
  <c i="1" r="BB97"/>
  <c r="AT100"/>
  <c i="9" r="F35"/>
  <c i="1" r="BB102"/>
  <c i="2" r="F35"/>
  <c i="1" r="BB95"/>
  <c i="5" r="F35"/>
  <c i="1" r="BB98"/>
  <c i="8" r="F35"/>
  <c i="1" r="BB101"/>
  <c r="AT95"/>
  <c r="AT97"/>
  <c r="AT98"/>
  <c r="AT99"/>
  <c i="7" r="F35"/>
  <c i="1" r="BB100"/>
  <c r="AT101"/>
  <c r="AZ94"/>
  <c r="AV94"/>
  <c r="AK29"/>
  <c r="BA94"/>
  <c r="W30"/>
  <c r="BD94"/>
  <c r="W33"/>
  <c i="3" r="F35"/>
  <c i="1" r="BB96"/>
  <c i="6" r="F35"/>
  <c i="1" r="BB99"/>
  <c r="AT102"/>
  <c r="BC94"/>
  <c r="AY94"/>
  <c i="9" l="1" r="BK129"/>
  <c r="J129"/>
  <c r="J96"/>
  <c i="4" r="BK130"/>
  <c r="J130"/>
  <c r="J96"/>
  <c i="7" r="BK127"/>
  <c r="J127"/>
  <c r="J96"/>
  <c i="5" r="BK127"/>
  <c r="J127"/>
  <c i="8" r="BK128"/>
  <c r="J128"/>
  <c r="J96"/>
  <c i="9" r="J130"/>
  <c r="J97"/>
  <c i="2" r="J39"/>
  <c r="J96"/>
  <c i="1" r="AN95"/>
  <c r="AU94"/>
  <c i="5" r="J30"/>
  <c i="1" r="AG98"/>
  <c i="3" r="J30"/>
  <c i="1" r="AG96"/>
  <c r="AN96"/>
  <c r="AW94"/>
  <c r="AK30"/>
  <c r="W32"/>
  <c i="6" r="J30"/>
  <c i="1" r="AG99"/>
  <c r="AN99"/>
  <c r="W29"/>
  <c r="BB94"/>
  <c r="W31"/>
  <c i="5" l="1" r="J96"/>
  <c r="J39"/>
  <c i="6" r="J39"/>
  <c i="3" r="J39"/>
  <c i="1" r="AN98"/>
  <c i="9" r="J30"/>
  <c i="1" r="AG102"/>
  <c i="7" r="J30"/>
  <c r="J39"/>
  <c i="1" r="AX94"/>
  <c i="4" r="J30"/>
  <c i="1" r="AG97"/>
  <c r="AN97"/>
  <c i="8" r="J30"/>
  <c i="1" r="AG101"/>
  <c r="AT94"/>
  <c l="1" r="AG100"/>
  <c i="9" r="J39"/>
  <c i="4" r="J39"/>
  <c i="8" r="J39"/>
  <c i="1" r="AN100"/>
  <c r="AN101"/>
  <c r="AN102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<sst xmlns="http://schemas.openxmlformats.org/spreadsheetml/2006/main">
  <si>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</si>
  <si>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</si>
  <si>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</si>
  <si>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</si>
  <si>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</si>
  <si>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{25885b9d-a350-4117-9147-bef1a00ce396}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</si>
  <si>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</si>
  <si>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</si>
  <si>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</si>
  <si>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</si>
  <si>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</si>
  <si>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</si>
  <si>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</si>
  <si>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</si>
  <si>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65424071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</si>
  <si>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</si>
  <si>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</si>
  <si>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objektů u OŘ Plzeň 2024</t>
  </si>
  <si>
    <t>KSO:</t>
  </si>
  <si>
    <t>CC-CZ:</t>
  </si>
  <si>
    <t>Místo:</t>
  </si>
  <si>
    <t xml:space="preserve"> </t>
  </si>
  <si>
    <t>Datum:</t>
  </si>
  <si>
    <t>6. 9. 2024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</si>
  <si>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</si>
  <si>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</si>
  <si>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</si>
  <si>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</si>
  <si>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</si>
  <si>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</si>
  <si>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</si>
  <si>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</si>
  <si>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</si>
  <si>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</si>
  <si>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</si>
  <si>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</si>
  <si>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</si>
  <si>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</si>
  <si>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</si>
  <si>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</si>
  <si>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</si>
  <si>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</si>
  <si>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</si>
  <si>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</si>
  <si>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</si>
  <si>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</si>
  <si>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</si>
  <si>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</si>
  <si>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</si>
  <si>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</si>
  <si>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</si>
  <si>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</si>
  <si>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</si>
  <si>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</si>
  <si>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</si>
  <si>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</si>
  <si>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</si>
  <si>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</si>
  <si>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</si>
  <si>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</si>
  <si>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</si>
  <si>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</si>
  <si>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</si>
  <si>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</si>
  <si>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</si>
  <si>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</si>
  <si>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</si>
  <si>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</si>
  <si>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</si>
  <si>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</si>
  <si>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</si>
  <si>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</si>
  <si>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</si>
  <si>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</si>
  <si>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</si>
  <si>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</si>
  <si>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</si>
  <si>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</si>
  <si>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</si>
  <si>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Demolice skladu Husinec</t>
  </si>
  <si>
    <t>STA</t>
  </si>
  <si>
    <t>1</t>
  </si>
  <si>
    <t>{ebfedd38-3820-4bea-8982-e316907eb8db}</t>
  </si>
  <si>
    <t>2</t>
  </si>
  <si>
    <t>SO 02</t>
  </si>
  <si>
    <t>Demolice garáže Kotouň</t>
  </si>
  <si>
    <t>{73bdc350-914b-49d3-9a93-56ab593caac5}</t>
  </si>
  <si>
    <t>SO 03</t>
  </si>
  <si>
    <t>Demolice skladů Kout na Šumavě</t>
  </si>
  <si>
    <t>{94d17478-2b3c-4125-a2b2-616250a0de7a}</t>
  </si>
  <si>
    <t>SO 04</t>
  </si>
  <si>
    <t>Demolice skladu Luby</t>
  </si>
  <si>
    <t>{c217a69e-bea0-479e-89b8-5811e39c2033}</t>
  </si>
  <si>
    <t>SO 05</t>
  </si>
  <si>
    <t>Demolice skladu Meclov</t>
  </si>
  <si>
    <t>{e30fcef2-6f63-40f6-aaab-99d5c3b5e571}</t>
  </si>
  <si>
    <t>SO 06</t>
  </si>
  <si>
    <t xml:space="preserve">Demolice skladu Mutěnín </t>
  </si>
  <si>
    <t>{f9d107df-9d26-467a-be59-34de996d449b}</t>
  </si>
  <si>
    <t>SO 07</t>
  </si>
  <si>
    <t>Demolice garáže Velešín</t>
  </si>
  <si>
    <t>{29800a3f-a42d-41b2-ab9e-ea6138d4174e}</t>
  </si>
  <si>
    <t>SO 08</t>
  </si>
  <si>
    <t>Demolice hlásky Vyšné</t>
  </si>
  <si>
    <t>{9b00513b-8e3f-4136-b271-c77cb0ca0957}</t>
  </si>
  <si>
    <t>KRYCÍ LIST SOUPISU PRACÍ</t>
  </si>
  <si>
    <t>Objekt:</t>
  </si>
  <si>
    <t>SO 01 - Demolice skladu Husinec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</si>
  <si>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</si>
  <si>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</si>
  <si>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</si>
  <si>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</si>
  <si>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</si>
  <si>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</si>
  <si>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</si>
  <si>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</si>
  <si>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</si>
  <si>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</si>
  <si>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</si>
  <si>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</si>
  <si>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</si>
  <si>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</si>
  <si>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</si>
  <si>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</si>
  <si>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</si>
  <si>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</si>
  <si>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</si>
  <si>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</si>
  <si>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</si>
  <si>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</si>
  <si>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</si>
  <si>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</si>
  <si>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</si>
  <si>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</si>
  <si>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</si>
  <si>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</si>
  <si>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</si>
  <si>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</si>
  <si>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</si>
  <si>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</si>
  <si>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</si>
  <si>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</si>
  <si>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181101121</t>
  </si>
  <si>
    <t>Úprava pozemku s rozpojením, přehrnutím, urovnáním a přehrnutím do 20 m zeminy skupiny 1 a 2</t>
  </si>
  <si>
    <t>m3</t>
  </si>
  <si>
    <t>4</t>
  </si>
  <si>
    <t>143399861</t>
  </si>
  <si>
    <t>PP</t>
  </si>
  <si>
    <t>Úprava pozemku s rozpojením a přehrnutím včetně urovnání v zemině skupiny 1 a 2, s přemístěním na vzdálenost do 20 m</t>
  </si>
  <si>
    <t>181351003</t>
  </si>
  <si>
    <t>Rozprostření ornice tl vrstvy do 200 mm pl do 100 m2 v rovině nebo ve svahu do 1:5 strojně</t>
  </si>
  <si>
    <t>m2</t>
  </si>
  <si>
    <t>-1789183199</t>
  </si>
  <si>
    <t>Rozprostření a urovnání ornice v rovině nebo ve svahu sklonu do 1:5 strojně při souvislé ploše do 100 m2, tl. vrstvy do 200 mm</t>
  </si>
  <si>
    <t>3</t>
  </si>
  <si>
    <t>M</t>
  </si>
  <si>
    <t>10364101</t>
  </si>
  <si>
    <t>zemina pro terénní úpravy - ornice</t>
  </si>
  <si>
    <t>t</t>
  </si>
  <si>
    <t>8</t>
  </si>
  <si>
    <t>1296980073</t>
  </si>
  <si>
    <t>181411131</t>
  </si>
  <si>
    <t>Založení parkového trávníku výsevem pl do 1000 m2 v rovině a ve svahu do 1:5</t>
  </si>
  <si>
    <t>-1672115774</t>
  </si>
  <si>
    <t>Založení trávníku na půdě předem připravené plochy do 1000 m2 výsevem včetně utažení parkového v rovině nebo na svahu do 1:5</t>
  </si>
  <si>
    <t>5</t>
  </si>
  <si>
    <t>00572410</t>
  </si>
  <si>
    <t>osivo směs travní parková</t>
  </si>
  <si>
    <t>kg</t>
  </si>
  <si>
    <t>-2070179906</t>
  </si>
  <si>
    <t>9</t>
  </si>
  <si>
    <t>Ostatní konstrukce a práce, bourání</t>
  </si>
  <si>
    <t>6</t>
  </si>
  <si>
    <t>981011314</t>
  </si>
  <si>
    <t>Demolice budov zděných na MVC podíl konstrukcí přes 20 do 25 % postupným rozebíráním</t>
  </si>
  <si>
    <t>1496705419</t>
  </si>
  <si>
    <t>Demolice budov postupným rozebíráním z cihel, kamene, smíšeného nebo hrázděného zdiva, tvárnic na maltu vápennou nebo vápenocementovou s podílem konstrukcí přes 20 do 25 %</t>
  </si>
  <si>
    <t>997</t>
  </si>
  <si>
    <t>Přesun sutě</t>
  </si>
  <si>
    <t>7</t>
  </si>
  <si>
    <t>997002611</t>
  </si>
  <si>
    <t>Nakládání suti a vybouraných hmot</t>
  </si>
  <si>
    <t>-1835184115</t>
  </si>
  <si>
    <t>Nakládání suti a vybouraných hmot na dopravní prostředek pro vodorovné přemístění</t>
  </si>
  <si>
    <t>997006512</t>
  </si>
  <si>
    <t>Vodorovné doprava suti s naložením a složením na skládku přes 100 m do 1 km</t>
  </si>
  <si>
    <t>775180019</t>
  </si>
  <si>
    <t>Vodorovná doprava suti na skládku s naložením na dopravní prostředek a složením přes 100 m do 1 km</t>
  </si>
  <si>
    <t>997006519</t>
  </si>
  <si>
    <t>Příplatek k vodorovnému přemístění suti na skládku ZKD 1 km přes 1 km</t>
  </si>
  <si>
    <t>1795756384</t>
  </si>
  <si>
    <t>Vodorovná doprava suti na skládku Příplatek k ceně -6512 za každý další i započatý 1 km</t>
  </si>
  <si>
    <t>10</t>
  </si>
  <si>
    <t>997013871</t>
  </si>
  <si>
    <t>Poplatek za uložení stavebního odpadu na recyklační skládce (skládkovné) směsného stavebního a demoličního kód odpadu 17 09 04</t>
  </si>
  <si>
    <t>705973393</t>
  </si>
  <si>
    <t>Poplatek za uložení stavebního odpadu na recyklační skládce (skládkovné) směsného stavebního a demoličního zatříděného do Katalogu odpadů pod kódem 17 09 04</t>
  </si>
  <si>
    <t>11</t>
  </si>
  <si>
    <t>94620220</t>
  </si>
  <si>
    <t>poplatek za uložení komunálního odpadu zatříděného kódem 20 03 01</t>
  </si>
  <si>
    <t>1929519122</t>
  </si>
  <si>
    <t>998</t>
  </si>
  <si>
    <t>Přesun hmot</t>
  </si>
  <si>
    <t>998001123</t>
  </si>
  <si>
    <t>Přesun hmot pro demolice objektů v do 21 m</t>
  </si>
  <si>
    <t>1995954500</t>
  </si>
  <si>
    <t>Přesun hmot pro demolice objektů výšky do 21 m</t>
  </si>
  <si>
    <t>PSV</t>
  </si>
  <si>
    <t>Práce a dodávky PSV</t>
  </si>
  <si>
    <t>764</t>
  </si>
  <si>
    <t>Konstrukce klempířské</t>
  </si>
  <si>
    <t>13</t>
  </si>
  <si>
    <t>764001831</t>
  </si>
  <si>
    <t>Demontáž krytiny z taškových tabulí do suti</t>
  </si>
  <si>
    <t>16</t>
  </si>
  <si>
    <t>174619120</t>
  </si>
  <si>
    <t>Demontáž klempířských konstrukcí krytiny z taškových tabulí do suti</t>
  </si>
  <si>
    <t>VRN</t>
  </si>
  <si>
    <t>Vedlejší rozpočtové náklady</t>
  </si>
  <si>
    <t>VRN1</t>
  </si>
  <si>
    <t>Průzkumné, geodetické a projektové práce</t>
  </si>
  <si>
    <t>14</t>
  </si>
  <si>
    <t>012164000</t>
  </si>
  <si>
    <t>Vytyčení a zaměření inženýrských sítí</t>
  </si>
  <si>
    <t>kpl</t>
  </si>
  <si>
    <t>1024</t>
  </si>
  <si>
    <t>-1377314172</t>
  </si>
  <si>
    <t>VRN3</t>
  </si>
  <si>
    <t>Zařízení staveniště</t>
  </si>
  <si>
    <t>15</t>
  </si>
  <si>
    <t>030001000</t>
  </si>
  <si>
    <t>19705977</t>
  </si>
  <si>
    <t>VRN7</t>
  </si>
  <si>
    <t>Provozní vlivy</t>
  </si>
  <si>
    <t>070001000</t>
  </si>
  <si>
    <t>-253861889</t>
  </si>
  <si>
    <t>SO 02 - Demolice garáže Kotouň</t>
  </si>
  <si>
    <t>HZS - Hodinové zúčtovací sazby</t>
  </si>
  <si>
    <t>113106144</t>
  </si>
  <si>
    <t>Rozebrání dlažeb ze zámkových dlaždic komunikací pro pěší strojně pl přes 50 m2</t>
  </si>
  <si>
    <t>790548831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</si>
  <si>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</si>
  <si>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1933764811</t>
  </si>
  <si>
    <t>-1679118899</t>
  </si>
  <si>
    <t>-168897945</t>
  </si>
  <si>
    <t>1357742734</t>
  </si>
  <si>
    <t>1285154486</t>
  </si>
  <si>
    <t>981011111</t>
  </si>
  <si>
    <t>Demolice budov dřevěných lehkých jednostranně obitých postupným rozebíráním</t>
  </si>
  <si>
    <t>-202153385</t>
  </si>
  <si>
    <t>Demolice budov postupným rozebíráním dřevěných lehkých, jednostranně obitých</t>
  </si>
  <si>
    <t>2022681218</t>
  </si>
  <si>
    <t>1611566995</t>
  </si>
  <si>
    <t>-243424762</t>
  </si>
  <si>
    <t>997013811</t>
  </si>
  <si>
    <t>Poplatek za uložení na skládce (skládkovné) stavebního odpadu dřevěného kód odpadu 17 02 01</t>
  </si>
  <si>
    <t>-1906982365</t>
  </si>
  <si>
    <t>Poplatek za uložení stavebního odpadu na skládce (skládkovné) dřevěného zatříděného do Katalogu odpadů pod kódem 17 02 01</t>
  </si>
  <si>
    <t>997013861</t>
  </si>
  <si>
    <t>Poplatek za uložení stavebního odpadu na recyklační skládce (skládkovné) z prostého betonu kód odpadu 17 01 01</t>
  </si>
  <si>
    <t>-1137663619</t>
  </si>
  <si>
    <t>Poplatek za uložení stavebního odpadu na recyklační skládce (skládkovné) z prostého betonu zatříděného do Katalogu odpadů pod kódem 17 01 01</t>
  </si>
  <si>
    <t>-307476187</t>
  </si>
  <si>
    <t>-497478661</t>
  </si>
  <si>
    <t>764001821</t>
  </si>
  <si>
    <t>Demontáž krytiny ze svitků nebo tabulí do suti</t>
  </si>
  <si>
    <t>-460135673</t>
  </si>
  <si>
    <t>Demontáž klempířských konstrukcí krytiny ze svitků nebo tabulí do suti</t>
  </si>
  <si>
    <t>HZS</t>
  </si>
  <si>
    <t>Hodinové zúčtovací sazby</t>
  </si>
  <si>
    <t>HZS2112</t>
  </si>
  <si>
    <t>Hodinová zúčtovací sazba tesař odborný</t>
  </si>
  <si>
    <t>hod</t>
  </si>
  <si>
    <t>512</t>
  </si>
  <si>
    <t>1004808972</t>
  </si>
  <si>
    <t>Hodinové zúčtovací sazby profesí PSV provádění stavebních konstrukcí tesař odborný</t>
  </si>
  <si>
    <t>17</t>
  </si>
  <si>
    <t>HZS2142</t>
  </si>
  <si>
    <t>Hodinová zúčtovací sazba pokrývač odborný</t>
  </si>
  <si>
    <t>-984699071</t>
  </si>
  <si>
    <t>Hodinové zúčtovací sazby profesí PSV provádění stavebních konstrukcí pokrývač odborný</t>
  </si>
  <si>
    <t>P</t>
  </si>
  <si>
    <t>Poznámka k položce:_x000d_
- úprava hrany střechy u okapu po demolici garáže</t>
  </si>
  <si>
    <t>18</t>
  </si>
  <si>
    <t>HZS2152</t>
  </si>
  <si>
    <t>Hodinová zúčtovací sazba klempíř odborný</t>
  </si>
  <si>
    <t>-92720479</t>
  </si>
  <si>
    <t>Hodinové zúčtovací sazby profesí PSV provádění stavebních konstrukcí klempíř odborný</t>
  </si>
  <si>
    <t>19</t>
  </si>
  <si>
    <t>-235016064</t>
  </si>
  <si>
    <t>20</t>
  </si>
  <si>
    <t>391850513</t>
  </si>
  <si>
    <t>-944767564</t>
  </si>
  <si>
    <t>SO 03 - Demolice skladů Kout na Šumavě</t>
  </si>
  <si>
    <t xml:space="preserve">    3 - Svislé a kompletní konstrukce</t>
  </si>
  <si>
    <t xml:space="preserve">    712 - Povlakové krytiny</t>
  </si>
  <si>
    <t xml:space="preserve">    765 - Krytina skládaná</t>
  </si>
  <si>
    <t>111211101</t>
  </si>
  <si>
    <t>Odstranění křovin a stromů průměru kmene do 100 mm i s kořeny sklonu terénu do 1:5 ručně</t>
  </si>
  <si>
    <t>-1316522746</t>
  </si>
  <si>
    <t>Odstranění křovin a stromů s odstraněním kořenů ručně průměru kmene do 100 mm jakékoliv plochy v rovině nebo ve svahu o sklonu do 1:5</t>
  </si>
  <si>
    <t>-23496700</t>
  </si>
  <si>
    <t>181311103</t>
  </si>
  <si>
    <t>Rozprostření ornice tl vrstvy do 200 mm v rovině nebo ve svahu do 1:5 ručně</t>
  </si>
  <si>
    <t>-715324113</t>
  </si>
  <si>
    <t>Rozprostření a urovnání ornice v rovině nebo ve svahu sklonu do 1:5 ručně při souvislé ploše, tl. vrstvy do 200 mm</t>
  </si>
  <si>
    <t>356275340</t>
  </si>
  <si>
    <t>-1254265105</t>
  </si>
  <si>
    <t>957646098</t>
  </si>
  <si>
    <t>Svislé a kompletní konstrukce</t>
  </si>
  <si>
    <t>338171113</t>
  </si>
  <si>
    <t>Osazování sloupků a vzpěr plotových ocelových v do 2 m se zabetonováním</t>
  </si>
  <si>
    <t>kus</t>
  </si>
  <si>
    <t>1264798555</t>
  </si>
  <si>
    <t>Montáž sloupků a vzpěr plotových ocelových trubkových nebo profilovaných výšky do 2 m se zabetonováním do 0,08 m3 do připravených jamek</t>
  </si>
  <si>
    <t>55342252</t>
  </si>
  <si>
    <t>sloupek plotový průběžný Pz a komaxitový 2000/38x1,5mm</t>
  </si>
  <si>
    <t>-1202179683</t>
  </si>
  <si>
    <t>55342272</t>
  </si>
  <si>
    <t>vzpěra plotová 38x1,5mm včetně krytky s uchem 2000mm</t>
  </si>
  <si>
    <t>-1450738559</t>
  </si>
  <si>
    <t>348401130</t>
  </si>
  <si>
    <t>Montáž oplocení ze strojového pletiva s napínacími dráty v přes 1,6 do 2,0 m</t>
  </si>
  <si>
    <t>m</t>
  </si>
  <si>
    <t>1116603211</t>
  </si>
  <si>
    <t>Montáž oplocení z pletiva strojového s napínacími dráty přes 1,6 do 2,0 m</t>
  </si>
  <si>
    <t>31324768</t>
  </si>
  <si>
    <t>pletivo drátěné se čtvercovými oky zapletené Pz 50x2x2000mm</t>
  </si>
  <si>
    <t>-586355255</t>
  </si>
  <si>
    <t>348401350</t>
  </si>
  <si>
    <t>Rozvinutí, montáž a napnutí napínacího drátu na oplocení</t>
  </si>
  <si>
    <t>-530927111</t>
  </si>
  <si>
    <t>Montáž oplocení z pletiva rozvinutí, uchycení a napnutí drátu napínacího</t>
  </si>
  <si>
    <t>15619100</t>
  </si>
  <si>
    <t>drát kruhový poplastovaný napínací 2,5/3,5mm</t>
  </si>
  <si>
    <t>1390538917</t>
  </si>
  <si>
    <t>418634416</t>
  </si>
  <si>
    <t>1656956063</t>
  </si>
  <si>
    <t>788965795</t>
  </si>
  <si>
    <t>-48676076</t>
  </si>
  <si>
    <t>459888851</t>
  </si>
  <si>
    <t>997013867</t>
  </si>
  <si>
    <t>Poplatek za uložení stavebního odpadu na recyklační skládce (skládkovné) z tašek a keramických výrobků kód odpadu 17 01 03</t>
  </si>
  <si>
    <t>-359072548</t>
  </si>
  <si>
    <t>Poplatek za uložení stavebního odpadu na recyklační skládce (skládkovné) z tašek a keramických výrobků zatříděného do Katalogu odpadů pod kódem 17 01 03</t>
  </si>
  <si>
    <t>1400872569</t>
  </si>
  <si>
    <t>-1017751061</t>
  </si>
  <si>
    <t>712</t>
  </si>
  <si>
    <t>Povlakové krytiny</t>
  </si>
  <si>
    <t>22</t>
  </si>
  <si>
    <t>712331811</t>
  </si>
  <si>
    <t>Odstranění povlakové krytiny střech do 10° z pásů uložených na sucho samolepící</t>
  </si>
  <si>
    <t>1197194937</t>
  </si>
  <si>
    <t>Odstranění povlakové krytiny střech plochých do 10° z pásů uložených na sucho podkladního samolepícího asfaltového pásu</t>
  </si>
  <si>
    <t>23</t>
  </si>
  <si>
    <t>433465912</t>
  </si>
  <si>
    <t>765</t>
  </si>
  <si>
    <t>Krytina skládaná</t>
  </si>
  <si>
    <t>24</t>
  </si>
  <si>
    <t>765111821</t>
  </si>
  <si>
    <t>Demontáž krytiny keramické hladké sklonu do 30° na sucho do suti</t>
  </si>
  <si>
    <t>-370230685</t>
  </si>
  <si>
    <t>Demontáž krytiny keramické hladké (bobrovky), sklonu do 30° na sucho do suti</t>
  </si>
  <si>
    <t>25</t>
  </si>
  <si>
    <t>-1877898002</t>
  </si>
  <si>
    <t>26</t>
  </si>
  <si>
    <t>866857634</t>
  </si>
  <si>
    <t>27</t>
  </si>
  <si>
    <t>-401300926</t>
  </si>
  <si>
    <t>SO 04 - Demolice skladu Luby</t>
  </si>
  <si>
    <t>-1730465538</t>
  </si>
  <si>
    <t>-1760462999</t>
  </si>
  <si>
    <t>-49774281</t>
  </si>
  <si>
    <t>475611981</t>
  </si>
  <si>
    <t>-1963527070</t>
  </si>
  <si>
    <t>-1005965371</t>
  </si>
  <si>
    <t>966003810</t>
  </si>
  <si>
    <t>Rozebrání oplocení s příčníky a dřevěnými sloupky z prken a latí</t>
  </si>
  <si>
    <t>2110093897</t>
  </si>
  <si>
    <t>Rozebrání dřevěného oplocení se sloupky osové vzdálenosti do 4,00 m, výšky do 2,50 m, osazených do hloubky 1,00 m s příčníky a dřevěnými sloupky z prken a latí</t>
  </si>
  <si>
    <t>966071711</t>
  </si>
  <si>
    <t>Bourání sloupků a vzpěr plotových ocelových do 2,5 m zabetonovaných</t>
  </si>
  <si>
    <t>-1302499505</t>
  </si>
  <si>
    <t>Bourání plotových sloupků a vzpěr ocelových trubkových nebo profilovaných výšky do 2,50 m zabetonovaných</t>
  </si>
  <si>
    <t>1639667337</t>
  </si>
  <si>
    <t>-657451023</t>
  </si>
  <si>
    <t>-1606206018</t>
  </si>
  <si>
    <t>-2082648743</t>
  </si>
  <si>
    <t>-1540908368</t>
  </si>
  <si>
    <t>368764182</t>
  </si>
  <si>
    <t>2116098849</t>
  </si>
  <si>
    <t>-1862782709</t>
  </si>
  <si>
    <t>636806638</t>
  </si>
  <si>
    <t>1194126502</t>
  </si>
  <si>
    <t>1265162961</t>
  </si>
  <si>
    <t>SO 05 - Demolice skladu Meclov</t>
  </si>
  <si>
    <t xml:space="preserve">    8 - Trubní vedení</t>
  </si>
  <si>
    <t>1647233283</t>
  </si>
  <si>
    <t>-1233811342</t>
  </si>
  <si>
    <t>-140446428</t>
  </si>
  <si>
    <t>2123090176</t>
  </si>
  <si>
    <t>-1514773748</t>
  </si>
  <si>
    <t>-490038657</t>
  </si>
  <si>
    <t>55342260</t>
  </si>
  <si>
    <t>sloupek plotový koncový Pz a komaxitový 2000/48x1,5mm</t>
  </si>
  <si>
    <t>-1414982368</t>
  </si>
  <si>
    <t>-1324761993</t>
  </si>
  <si>
    <t>55342202</t>
  </si>
  <si>
    <t>objímka pro uchycení vzpěry na sloupek D 40-50mm</t>
  </si>
  <si>
    <t>-542340517</t>
  </si>
  <si>
    <t>348101220</t>
  </si>
  <si>
    <t>Osazení vrat nebo vrátek k oplocení na ocelové sloupky pl přes 2 do 4 m2</t>
  </si>
  <si>
    <t>-1763076229</t>
  </si>
  <si>
    <t>Osazení vrat nebo vrátek k oplocení na sloupky ocelové, plochy jednotlivě přes 2 do 4 m2</t>
  </si>
  <si>
    <t>55342341</t>
  </si>
  <si>
    <t>brána kovová dvoukřídlová 1500x3916mm</t>
  </si>
  <si>
    <t>121130326</t>
  </si>
  <si>
    <t>Poznámka k položce:_x000d_
Příslušenství: stavitelné panty, klika, zámek, 3 klíče, zajišťovací kolík</t>
  </si>
  <si>
    <t>1885602477</t>
  </si>
  <si>
    <t>1078312739</t>
  </si>
  <si>
    <t>-1229891748</t>
  </si>
  <si>
    <t>-146750446</t>
  </si>
  <si>
    <t>Trubní vedení</t>
  </si>
  <si>
    <t>894411311</t>
  </si>
  <si>
    <t>Osazení betonových nebo železobetonových dílců pro šachty skruží rovných</t>
  </si>
  <si>
    <t>-388622513</t>
  </si>
  <si>
    <t>59225782</t>
  </si>
  <si>
    <t>deska betonová zákrytová na skruž půlená 130x7,5cm</t>
  </si>
  <si>
    <t>-74179204</t>
  </si>
  <si>
    <t>966052121</t>
  </si>
  <si>
    <t>Bourání sloupků a vzpěr ŽB plotových s betonovou patkou</t>
  </si>
  <si>
    <t>400367370</t>
  </si>
  <si>
    <t>Bourání plotových sloupků a vzpěr železobetonových výšky do 2,5 m s betonovou patkou</t>
  </si>
  <si>
    <t>966071821</t>
  </si>
  <si>
    <t>Rozebrání oplocení z drátěného pletiva se čtvercovými oky v do 1,6 m</t>
  </si>
  <si>
    <t>1317950790</t>
  </si>
  <si>
    <t>Rozebrání oplocení z pletiva drátěného se čtvercovými oky, výšky do 1,6 m</t>
  </si>
  <si>
    <t>-588661519</t>
  </si>
  <si>
    <t>981011312</t>
  </si>
  <si>
    <t>Demolice budov zděných na MVC podíl konstrukcí přes 10 do 15 % postupným rozebíráním</t>
  </si>
  <si>
    <t>-1271035135</t>
  </si>
  <si>
    <t>Demolice budov postupným rozebíráním z cihel, kamene, smíšeného nebo hrázděného zdiva, tvárnic na maltu vápennou nebo vápenocementovou s podílem konstrukcí přes 10 do 15 %</t>
  </si>
  <si>
    <t>1244743459</t>
  </si>
  <si>
    <t>-300746603</t>
  </si>
  <si>
    <t>1355582433</t>
  </si>
  <si>
    <t>2084899584</t>
  </si>
  <si>
    <t>-762871448</t>
  </si>
  <si>
    <t>1827235750</t>
  </si>
  <si>
    <t>28</t>
  </si>
  <si>
    <t>-1824422659</t>
  </si>
  <si>
    <t>29</t>
  </si>
  <si>
    <t>-2056617088</t>
  </si>
  <si>
    <t>30</t>
  </si>
  <si>
    <t>-1370781557</t>
  </si>
  <si>
    <t>31</t>
  </si>
  <si>
    <t>HZS1301</t>
  </si>
  <si>
    <t>Hodinová zúčtovací sazba zedník</t>
  </si>
  <si>
    <t>133356866</t>
  </si>
  <si>
    <t>Hodinové zúčtovací sazby profesí HSV provádění konstrukcí zedník</t>
  </si>
  <si>
    <t xml:space="preserve">Poznámka k položce:_x000d_
- oprava skruží studně </t>
  </si>
  <si>
    <t>32</t>
  </si>
  <si>
    <t>HZS2211</t>
  </si>
  <si>
    <t>Hodinová zúčtovací sazba instalatér</t>
  </si>
  <si>
    <t>27740896</t>
  </si>
  <si>
    <t>Hodinové zúčtovací sazby profesí PSV provádění stavebních instalací instalatér</t>
  </si>
  <si>
    <t>Poznámka k položce:_x000d_
- demontáž ruční pumpy</t>
  </si>
  <si>
    <t>33</t>
  </si>
  <si>
    <t>-319158796</t>
  </si>
  <si>
    <t>34</t>
  </si>
  <si>
    <t>-2042642045</t>
  </si>
  <si>
    <t>35</t>
  </si>
  <si>
    <t>-248146583</t>
  </si>
  <si>
    <t xml:space="preserve">SO 06 - Demolice skladu Mutěnín </t>
  </si>
  <si>
    <t>113151111</t>
  </si>
  <si>
    <t>Rozebrání zpevněných ploch ze silničních dílců</t>
  </si>
  <si>
    <t>-1749775306</t>
  </si>
  <si>
    <t>Rozebírání zpevněných ploch s přemístěním na skládku na vzdálenost do 20 m nebo s naložením na dopravní prostředek ze silničních panelů</t>
  </si>
  <si>
    <t>1476369507</t>
  </si>
  <si>
    <t>1925866634</t>
  </si>
  <si>
    <t>149623219</t>
  </si>
  <si>
    <t>2140554296</t>
  </si>
  <si>
    <t>1522653630</t>
  </si>
  <si>
    <t>1974645244</t>
  </si>
  <si>
    <t>990497227</t>
  </si>
  <si>
    <t>-1134408642</t>
  </si>
  <si>
    <t>512870541</t>
  </si>
  <si>
    <t>-5112757</t>
  </si>
  <si>
    <t>-1582925914</t>
  </si>
  <si>
    <t>-674995905</t>
  </si>
  <si>
    <t>-59827418</t>
  </si>
  <si>
    <t>65431768</t>
  </si>
  <si>
    <t>-1934555783</t>
  </si>
  <si>
    <t>1401451896</t>
  </si>
  <si>
    <t>SO 07 - Demolice garáže Velešín</t>
  </si>
  <si>
    <t xml:space="preserve">    VRN6 - Územní vlivy</t>
  </si>
  <si>
    <t>1766127134</t>
  </si>
  <si>
    <t>1133932568</t>
  </si>
  <si>
    <t>948521011</t>
  </si>
  <si>
    <t>-1107698061</t>
  </si>
  <si>
    <t>550801788</t>
  </si>
  <si>
    <t>953845214</t>
  </si>
  <si>
    <t>Vyvložkování stávajícího komínového tělesa nerezovými vložkami ohebnými D přes 160 do 200 mm v 3 m</t>
  </si>
  <si>
    <t>soubor</t>
  </si>
  <si>
    <t>-850289442</t>
  </si>
  <si>
    <t>Vyvložkování stávajících komínových nebo větracích průduchů nerezovými vložkami ohebnými, včetně ukončení komínu komínového tělesa výšky 3 m světlý průměr vložky přes 160 m do 200 mm</t>
  </si>
  <si>
    <t>981011712</t>
  </si>
  <si>
    <t>Demolice budov ze železobetonu podíl konstrukcí přes 10 do 15 % postupným rozebíráním</t>
  </si>
  <si>
    <t>-681396841</t>
  </si>
  <si>
    <t>Demolice budov postupným rozebíráním z monolitického nebo montovaného železobetonu včetně výplňového zdiva, s podílem konstrukcí přes 10 do 15 %</t>
  </si>
  <si>
    <t>981013211</t>
  </si>
  <si>
    <t>Demolice budov dřevěných lehkých jednostranně obitých těžkou mechanizací</t>
  </si>
  <si>
    <t>281435637</t>
  </si>
  <si>
    <t>Demolice budov těžkými mechanizačními prostředky dřevěných lehkých, jednostranně obitých</t>
  </si>
  <si>
    <t>-893379807</t>
  </si>
  <si>
    <t>-831807235</t>
  </si>
  <si>
    <t>-1823031814</t>
  </si>
  <si>
    <t>582994071</t>
  </si>
  <si>
    <t>997013821</t>
  </si>
  <si>
    <t>Poplatek za uložení na skládce (skládkovné) stavebního odpadu s obsahem azbestu kód odpadu 17 06 05</t>
  </si>
  <si>
    <t>-851483348</t>
  </si>
  <si>
    <t>Poplatek za uložení stavebního odpadu na skládce (skládkovné) ze stavebních materiálů obsahujících azbest zatříděných do Katalogu odpadů pod kódem 17 06 05</t>
  </si>
  <si>
    <t>997013862</t>
  </si>
  <si>
    <t>Poplatek za uložení stavebního odpadu na recyklační skládce (skládkovné) z armovaného betonu kód odpadu 17 01 01</t>
  </si>
  <si>
    <t>-671870402</t>
  </si>
  <si>
    <t>Poplatek za uložení stavebního odpadu na recyklační skládce (skládkovné) z armovaného betonu zatříděného do Katalogu odpadů pod kódem 17 01 01</t>
  </si>
  <si>
    <t>-1055883905</t>
  </si>
  <si>
    <t>-284795253</t>
  </si>
  <si>
    <t>765131803</t>
  </si>
  <si>
    <t>Demontáž azbestocementové skládané krytiny sklonu do 30° do suti</t>
  </si>
  <si>
    <t>-1129926440</t>
  </si>
  <si>
    <t>Demontáž azbestocementové krytiny skládané sklonu do 30° do suti</t>
  </si>
  <si>
    <t>765131851</t>
  </si>
  <si>
    <t>Demontáž vlnité vláknocementové krytiny sklonu do 30° do suti</t>
  </si>
  <si>
    <t>-1345782032</t>
  </si>
  <si>
    <t>Demontáž vláknocementové krytiny vlnité sklonu do 30° do suti</t>
  </si>
  <si>
    <t>-1038999511</t>
  </si>
  <si>
    <t>-1208798194</t>
  </si>
  <si>
    <t>VRN6</t>
  </si>
  <si>
    <t>Územní vlivy</t>
  </si>
  <si>
    <t>064203000</t>
  </si>
  <si>
    <t>Práce se škodlivými materiály</t>
  </si>
  <si>
    <t>1231211792</t>
  </si>
  <si>
    <t xml:space="preserve">Poznámka k položce:_x000d_
- ochranná opatření při likvidaci azbestocementové krytiny_x000d_
</t>
  </si>
  <si>
    <t>914079957</t>
  </si>
  <si>
    <t>SO 08 - Demolice hlásky Vyšné</t>
  </si>
  <si>
    <t xml:space="preserve">    4 - Vodorovné konstrukce</t>
  </si>
  <si>
    <t xml:space="preserve">    VRN9 - Ostatní náklady</t>
  </si>
  <si>
    <t>Vodorovné konstrukce</t>
  </si>
  <si>
    <t>440351202</t>
  </si>
  <si>
    <t>Odstranění bednění střech šířka dna do 250 mm</t>
  </si>
  <si>
    <t>-2063588731</t>
  </si>
  <si>
    <t>Bednění střešních konstrukcí a trámů bez podpěrné konstrukce sedlových, pilových, mansardových, věžových, tyčových konzol, pro jakýkoliv sklon šířky dna do 250 mm odstranění</t>
  </si>
  <si>
    <t>1309509581</t>
  </si>
  <si>
    <t>816514086</t>
  </si>
  <si>
    <t>1789053425</t>
  </si>
  <si>
    <t>-715011083</t>
  </si>
  <si>
    <t>VRN9</t>
  </si>
  <si>
    <t>Ostatní náklady</t>
  </si>
  <si>
    <t>090001000</t>
  </si>
  <si>
    <t>375102403</t>
  </si>
  <si>
    <t xml:space="preserve">Poznámka k položce:_x000d_
- vytýčení sítí_x000d_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</si>
</sst>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hidden="1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hidden="1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s="3" customFormat="1" ht="14.4" customHeight="1">
      <c r="A31" s="3"/>
      <c r="B31" s="43"/>
      <c r="C31" s="44"/>
      <c r="D31" s="49" t="s">
        <v>37</v>
      </c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2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2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2" t="s">
        <v>48</v>
      </c>
      <c r="AI60" s="39"/>
      <c r="AJ60" s="39"/>
      <c r="AK60" s="39"/>
      <c r="AL60" s="39"/>
      <c r="AM60" s="62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2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2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2" t="s">
        <v>48</v>
      </c>
      <c r="AI75" s="39"/>
      <c r="AJ75" s="39"/>
      <c r="AK75" s="39"/>
      <c r="AL75" s="39"/>
      <c r="AM75" s="62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1"/>
      <c r="BE77" s="35"/>
    </row>
    <row r="81" s="2" customFormat="1" ht="6.96" customHeight="1">
      <c r="A81" s="35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8"/>
      <c r="C84" s="29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65424071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Demolice objektů u OŘ Plzeň 2024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7" t="str">
        <f>IF(AN8= "","",AN8)</f>
        <v>6. 9. 2024</v>
      </c>
      <c r="AN87" s="77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9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8" t="str">
        <f>IF(E17="","",E17)</f>
        <v xml:space="preserve"> </v>
      </c>
      <c r="AN89" s="69"/>
      <c r="AO89" s="69"/>
      <c r="AP89" s="69"/>
      <c r="AQ89" s="37"/>
      <c r="AR89" s="41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9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8" t="str">
        <f>IF(E20="","",E20)</f>
        <v xml:space="preserve"> </v>
      </c>
      <c r="AN90" s="69"/>
      <c r="AO90" s="69"/>
      <c r="AP90" s="69"/>
      <c r="AQ90" s="37"/>
      <c r="AR90" s="41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5"/>
    </row>
    <row r="92" s="2" customFormat="1" ht="29.28" customHeight="1">
      <c r="A92" s="35"/>
      <c r="B92" s="36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1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5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ROUND(SUM(AG95:AG102),2)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ROUND(SUM(AS95:AS102),2)</f>
        <v>0</v>
      </c>
      <c r="AT94" s="112">
        <f>ROUND(SUM(AV94:AW94),2)</f>
        <v>0</v>
      </c>
      <c r="AU94" s="113">
        <f>ROUND(SUM(AU95:AU102),5)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ROUND(SUM(AZ95:AZ102),2)</f>
        <v>0</v>
      </c>
      <c r="BA94" s="112">
        <f>ROUND(SUM(BA95:BA102),2)</f>
        <v>0</v>
      </c>
      <c r="BB94" s="112">
        <f>ROUND(SUM(BB95:BB102),2)</f>
        <v>0</v>
      </c>
      <c r="BC94" s="112">
        <f>ROUND(SUM(BC95:BC102),2)</f>
        <v>0</v>
      </c>
      <c r="BD94" s="114">
        <f>ROUND(SUM(BD95:BD102),2)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Demolice skladu H...'!J30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'SO 01 - Demolice skladu H...'!P127</f>
        <v>0</v>
      </c>
      <c r="AV95" s="126">
        <f>'SO 01 - Demolice skladu H...'!J33</f>
        <v>0</v>
      </c>
      <c r="AW95" s="126">
        <f>'SO 01 - Demolice skladu H...'!J34</f>
        <v>0</v>
      </c>
      <c r="AX95" s="126">
        <f>'SO 01 - Demolice skladu H...'!J35</f>
        <v>0</v>
      </c>
      <c r="AY95" s="126">
        <f>'SO 01 - Demolice skladu H...'!J36</f>
        <v>0</v>
      </c>
      <c r="AZ95" s="126">
        <f>'SO 01 - Demolice skladu H...'!F33</f>
        <v>0</v>
      </c>
      <c r="BA95" s="126">
        <f>'SO 01 - Demolice skladu H...'!F34</f>
        <v>0</v>
      </c>
      <c r="BB95" s="126">
        <f>'SO 01 - Demolice skladu H...'!F35</f>
        <v>0</v>
      </c>
      <c r="BC95" s="126">
        <f>'SO 01 - Demolice skladu H...'!F36</f>
        <v>0</v>
      </c>
      <c r="BD95" s="128">
        <f>'SO 01 - Demolice skladu H...'!F37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7" customFormat="1" ht="16.5" customHeight="1">
      <c r="A96" s="117" t="s">
        <v>77</v>
      </c>
      <c r="B96" s="118"/>
      <c r="C96" s="119"/>
      <c r="D96" s="120" t="s">
        <v>84</v>
      </c>
      <c r="E96" s="120"/>
      <c r="F96" s="120"/>
      <c r="G96" s="120"/>
      <c r="H96" s="120"/>
      <c r="I96" s="121"/>
      <c r="J96" s="120" t="s">
        <v>85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02 - Demolice garáže K...'!J30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80</v>
      </c>
      <c r="AR96" s="124"/>
      <c r="AS96" s="125">
        <v>0</v>
      </c>
      <c r="AT96" s="126">
        <f>ROUND(SUM(AV96:AW96),2)</f>
        <v>0</v>
      </c>
      <c r="AU96" s="127">
        <f>'SO 02 - Demolice garáže K...'!P128</f>
        <v>0</v>
      </c>
      <c r="AV96" s="126">
        <f>'SO 02 - Demolice garáže K...'!J33</f>
        <v>0</v>
      </c>
      <c r="AW96" s="126">
        <f>'SO 02 - Demolice garáže K...'!J34</f>
        <v>0</v>
      </c>
      <c r="AX96" s="126">
        <f>'SO 02 - Demolice garáže K...'!J35</f>
        <v>0</v>
      </c>
      <c r="AY96" s="126">
        <f>'SO 02 - Demolice garáže K...'!J36</f>
        <v>0</v>
      </c>
      <c r="AZ96" s="126">
        <f>'SO 02 - Demolice garáže K...'!F33</f>
        <v>0</v>
      </c>
      <c r="BA96" s="126">
        <f>'SO 02 - Demolice garáže K...'!F34</f>
        <v>0</v>
      </c>
      <c r="BB96" s="126">
        <f>'SO 02 - Demolice garáže K...'!F35</f>
        <v>0</v>
      </c>
      <c r="BC96" s="126">
        <f>'SO 02 - Demolice garáže K...'!F36</f>
        <v>0</v>
      </c>
      <c r="BD96" s="128">
        <f>'SO 02 - Demolice garáže K...'!F37</f>
        <v>0</v>
      </c>
      <c r="BE96" s="7"/>
      <c r="BT96" s="129" t="s">
        <v>81</v>
      </c>
      <c r="BV96" s="129" t="s">
        <v>75</v>
      </c>
      <c r="BW96" s="129" t="s">
        <v>86</v>
      </c>
      <c r="BX96" s="129" t="s">
        <v>5</v>
      </c>
      <c r="CL96" s="129" t="s">
        <v>1</v>
      </c>
      <c r="CM96" s="129" t="s">
        <v>83</v>
      </c>
    </row>
    <row r="97" s="7" customFormat="1" ht="16.5" customHeight="1">
      <c r="A97" s="117" t="s">
        <v>77</v>
      </c>
      <c r="B97" s="118"/>
      <c r="C97" s="119"/>
      <c r="D97" s="120" t="s">
        <v>87</v>
      </c>
      <c r="E97" s="120"/>
      <c r="F97" s="120"/>
      <c r="G97" s="120"/>
      <c r="H97" s="120"/>
      <c r="I97" s="121"/>
      <c r="J97" s="120" t="s">
        <v>88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03 - Demolice skladů K...'!J30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80</v>
      </c>
      <c r="AR97" s="124"/>
      <c r="AS97" s="125">
        <v>0</v>
      </c>
      <c r="AT97" s="126">
        <f>ROUND(SUM(AV97:AW97),2)</f>
        <v>0</v>
      </c>
      <c r="AU97" s="127">
        <f>'SO 03 - Demolice skladů K...'!P130</f>
        <v>0</v>
      </c>
      <c r="AV97" s="126">
        <f>'SO 03 - Demolice skladů K...'!J33</f>
        <v>0</v>
      </c>
      <c r="AW97" s="126">
        <f>'SO 03 - Demolice skladů K...'!J34</f>
        <v>0</v>
      </c>
      <c r="AX97" s="126">
        <f>'SO 03 - Demolice skladů K...'!J35</f>
        <v>0</v>
      </c>
      <c r="AY97" s="126">
        <f>'SO 03 - Demolice skladů K...'!J36</f>
        <v>0</v>
      </c>
      <c r="AZ97" s="126">
        <f>'SO 03 - Demolice skladů K...'!F33</f>
        <v>0</v>
      </c>
      <c r="BA97" s="126">
        <f>'SO 03 - Demolice skladů K...'!F34</f>
        <v>0</v>
      </c>
      <c r="BB97" s="126">
        <f>'SO 03 - Demolice skladů K...'!F35</f>
        <v>0</v>
      </c>
      <c r="BC97" s="126">
        <f>'SO 03 - Demolice skladů K...'!F36</f>
        <v>0</v>
      </c>
      <c r="BD97" s="128">
        <f>'SO 03 - Demolice skladů K...'!F37</f>
        <v>0</v>
      </c>
      <c r="BE97" s="7"/>
      <c r="BT97" s="129" t="s">
        <v>81</v>
      </c>
      <c r="BV97" s="129" t="s">
        <v>75</v>
      </c>
      <c r="BW97" s="129" t="s">
        <v>89</v>
      </c>
      <c r="BX97" s="129" t="s">
        <v>5</v>
      </c>
      <c r="CL97" s="129" t="s">
        <v>1</v>
      </c>
      <c r="CM97" s="129" t="s">
        <v>83</v>
      </c>
    </row>
    <row r="98" s="7" customFormat="1" ht="16.5" customHeight="1">
      <c r="A98" s="117" t="s">
        <v>77</v>
      </c>
      <c r="B98" s="118"/>
      <c r="C98" s="119"/>
      <c r="D98" s="120" t="s">
        <v>90</v>
      </c>
      <c r="E98" s="120"/>
      <c r="F98" s="120"/>
      <c r="G98" s="120"/>
      <c r="H98" s="120"/>
      <c r="I98" s="121"/>
      <c r="J98" s="120" t="s">
        <v>91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'SO 04 - Demolice skladu Luby'!J30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80</v>
      </c>
      <c r="AR98" s="124"/>
      <c r="AS98" s="125">
        <v>0</v>
      </c>
      <c r="AT98" s="126">
        <f>ROUND(SUM(AV98:AW98),2)</f>
        <v>0</v>
      </c>
      <c r="AU98" s="127">
        <f>'SO 04 - Demolice skladu Luby'!P127</f>
        <v>0</v>
      </c>
      <c r="AV98" s="126">
        <f>'SO 04 - Demolice skladu Luby'!J33</f>
        <v>0</v>
      </c>
      <c r="AW98" s="126">
        <f>'SO 04 - Demolice skladu Luby'!J34</f>
        <v>0</v>
      </c>
      <c r="AX98" s="126">
        <f>'SO 04 - Demolice skladu Luby'!J35</f>
        <v>0</v>
      </c>
      <c r="AY98" s="126">
        <f>'SO 04 - Demolice skladu Luby'!J36</f>
        <v>0</v>
      </c>
      <c r="AZ98" s="126">
        <f>'SO 04 - Demolice skladu Luby'!F33</f>
        <v>0</v>
      </c>
      <c r="BA98" s="126">
        <f>'SO 04 - Demolice skladu Luby'!F34</f>
        <v>0</v>
      </c>
      <c r="BB98" s="126">
        <f>'SO 04 - Demolice skladu Luby'!F35</f>
        <v>0</v>
      </c>
      <c r="BC98" s="126">
        <f>'SO 04 - Demolice skladu Luby'!F36</f>
        <v>0</v>
      </c>
      <c r="BD98" s="128">
        <f>'SO 04 - Demolice skladu Luby'!F37</f>
        <v>0</v>
      </c>
      <c r="BE98" s="7"/>
      <c r="BT98" s="129" t="s">
        <v>81</v>
      </c>
      <c r="BV98" s="129" t="s">
        <v>75</v>
      </c>
      <c r="BW98" s="129" t="s">
        <v>92</v>
      </c>
      <c r="BX98" s="129" t="s">
        <v>5</v>
      </c>
      <c r="CL98" s="129" t="s">
        <v>1</v>
      </c>
      <c r="CM98" s="129" t="s">
        <v>83</v>
      </c>
    </row>
    <row r="99" s="7" customFormat="1" ht="16.5" customHeight="1">
      <c r="A99" s="117" t="s">
        <v>77</v>
      </c>
      <c r="B99" s="118"/>
      <c r="C99" s="119"/>
      <c r="D99" s="120" t="s">
        <v>93</v>
      </c>
      <c r="E99" s="120"/>
      <c r="F99" s="120"/>
      <c r="G99" s="120"/>
      <c r="H99" s="120"/>
      <c r="I99" s="121"/>
      <c r="J99" s="120" t="s">
        <v>94</v>
      </c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2">
        <f>'SO 05 - Demolice skladu M...'!J30</f>
        <v>0</v>
      </c>
      <c r="AH99" s="121"/>
      <c r="AI99" s="121"/>
      <c r="AJ99" s="121"/>
      <c r="AK99" s="121"/>
      <c r="AL99" s="121"/>
      <c r="AM99" s="121"/>
      <c r="AN99" s="122">
        <f>SUM(AG99,AT99)</f>
        <v>0</v>
      </c>
      <c r="AO99" s="121"/>
      <c r="AP99" s="121"/>
      <c r="AQ99" s="123" t="s">
        <v>80</v>
      </c>
      <c r="AR99" s="124"/>
      <c r="AS99" s="125">
        <v>0</v>
      </c>
      <c r="AT99" s="126">
        <f>ROUND(SUM(AV99:AW99),2)</f>
        <v>0</v>
      </c>
      <c r="AU99" s="127">
        <f>'SO 05 - Demolice skladu M...'!P130</f>
        <v>0</v>
      </c>
      <c r="AV99" s="126">
        <f>'SO 05 - Demolice skladu M...'!J33</f>
        <v>0</v>
      </c>
      <c r="AW99" s="126">
        <f>'SO 05 - Demolice skladu M...'!J34</f>
        <v>0</v>
      </c>
      <c r="AX99" s="126">
        <f>'SO 05 - Demolice skladu M...'!J35</f>
        <v>0</v>
      </c>
      <c r="AY99" s="126">
        <f>'SO 05 - Demolice skladu M...'!J36</f>
        <v>0</v>
      </c>
      <c r="AZ99" s="126">
        <f>'SO 05 - Demolice skladu M...'!F33</f>
        <v>0</v>
      </c>
      <c r="BA99" s="126">
        <f>'SO 05 - Demolice skladu M...'!F34</f>
        <v>0</v>
      </c>
      <c r="BB99" s="126">
        <f>'SO 05 - Demolice skladu M...'!F35</f>
        <v>0</v>
      </c>
      <c r="BC99" s="126">
        <f>'SO 05 - Demolice skladu M...'!F36</f>
        <v>0</v>
      </c>
      <c r="BD99" s="128">
        <f>'SO 05 - Demolice skladu M...'!F37</f>
        <v>0</v>
      </c>
      <c r="BE99" s="7"/>
      <c r="BT99" s="129" t="s">
        <v>81</v>
      </c>
      <c r="BV99" s="129" t="s">
        <v>75</v>
      </c>
      <c r="BW99" s="129" t="s">
        <v>95</v>
      </c>
      <c r="BX99" s="129" t="s">
        <v>5</v>
      </c>
      <c r="CL99" s="129" t="s">
        <v>1</v>
      </c>
      <c r="CM99" s="129" t="s">
        <v>83</v>
      </c>
    </row>
    <row r="100" s="7" customFormat="1" ht="16.5" customHeight="1">
      <c r="A100" s="117" t="s">
        <v>77</v>
      </c>
      <c r="B100" s="118"/>
      <c r="C100" s="119"/>
      <c r="D100" s="120" t="s">
        <v>96</v>
      </c>
      <c r="E100" s="120"/>
      <c r="F100" s="120"/>
      <c r="G100" s="120"/>
      <c r="H100" s="120"/>
      <c r="I100" s="121"/>
      <c r="J100" s="120" t="s">
        <v>97</v>
      </c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2">
        <f>'SO 06 - Demolice skladu M...'!J30</f>
        <v>0</v>
      </c>
      <c r="AH100" s="121"/>
      <c r="AI100" s="121"/>
      <c r="AJ100" s="121"/>
      <c r="AK100" s="121"/>
      <c r="AL100" s="121"/>
      <c r="AM100" s="121"/>
      <c r="AN100" s="122">
        <f>SUM(AG100,AT100)</f>
        <v>0</v>
      </c>
      <c r="AO100" s="121"/>
      <c r="AP100" s="121"/>
      <c r="AQ100" s="123" t="s">
        <v>80</v>
      </c>
      <c r="AR100" s="124"/>
      <c r="AS100" s="125">
        <v>0</v>
      </c>
      <c r="AT100" s="126">
        <f>ROUND(SUM(AV100:AW100),2)</f>
        <v>0</v>
      </c>
      <c r="AU100" s="127">
        <f>'SO 06 - Demolice skladu M...'!P127</f>
        <v>0</v>
      </c>
      <c r="AV100" s="126">
        <f>'SO 06 - Demolice skladu M...'!J33</f>
        <v>0</v>
      </c>
      <c r="AW100" s="126">
        <f>'SO 06 - Demolice skladu M...'!J34</f>
        <v>0</v>
      </c>
      <c r="AX100" s="126">
        <f>'SO 06 - Demolice skladu M...'!J35</f>
        <v>0</v>
      </c>
      <c r="AY100" s="126">
        <f>'SO 06 - Demolice skladu M...'!J36</f>
        <v>0</v>
      </c>
      <c r="AZ100" s="126">
        <f>'SO 06 - Demolice skladu M...'!F33</f>
        <v>0</v>
      </c>
      <c r="BA100" s="126">
        <f>'SO 06 - Demolice skladu M...'!F34</f>
        <v>0</v>
      </c>
      <c r="BB100" s="126">
        <f>'SO 06 - Demolice skladu M...'!F35</f>
        <v>0</v>
      </c>
      <c r="BC100" s="126">
        <f>'SO 06 - Demolice skladu M...'!F36</f>
        <v>0</v>
      </c>
      <c r="BD100" s="128">
        <f>'SO 06 - Demolice skladu M...'!F37</f>
        <v>0</v>
      </c>
      <c r="BE100" s="7"/>
      <c r="BT100" s="129" t="s">
        <v>81</v>
      </c>
      <c r="BV100" s="129" t="s">
        <v>75</v>
      </c>
      <c r="BW100" s="129" t="s">
        <v>98</v>
      </c>
      <c r="BX100" s="129" t="s">
        <v>5</v>
      </c>
      <c r="CL100" s="129" t="s">
        <v>1</v>
      </c>
      <c r="CM100" s="129" t="s">
        <v>83</v>
      </c>
    </row>
    <row r="101" s="7" customFormat="1" ht="16.5" customHeight="1">
      <c r="A101" s="117" t="s">
        <v>77</v>
      </c>
      <c r="B101" s="118"/>
      <c r="C101" s="119"/>
      <c r="D101" s="120" t="s">
        <v>99</v>
      </c>
      <c r="E101" s="120"/>
      <c r="F101" s="120"/>
      <c r="G101" s="120"/>
      <c r="H101" s="120"/>
      <c r="I101" s="121"/>
      <c r="J101" s="120" t="s">
        <v>100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'SO 07 - Demolice garáže V...'!J30</f>
        <v>0</v>
      </c>
      <c r="AH101" s="121"/>
      <c r="AI101" s="121"/>
      <c r="AJ101" s="121"/>
      <c r="AK101" s="121"/>
      <c r="AL101" s="121"/>
      <c r="AM101" s="121"/>
      <c r="AN101" s="122">
        <f>SUM(AG101,AT101)</f>
        <v>0</v>
      </c>
      <c r="AO101" s="121"/>
      <c r="AP101" s="121"/>
      <c r="AQ101" s="123" t="s">
        <v>80</v>
      </c>
      <c r="AR101" s="124"/>
      <c r="AS101" s="125">
        <v>0</v>
      </c>
      <c r="AT101" s="126">
        <f>ROUND(SUM(AV101:AW101),2)</f>
        <v>0</v>
      </c>
      <c r="AU101" s="127">
        <f>'SO 07 - Demolice garáže V...'!P128</f>
        <v>0</v>
      </c>
      <c r="AV101" s="126">
        <f>'SO 07 - Demolice garáže V...'!J33</f>
        <v>0</v>
      </c>
      <c r="AW101" s="126">
        <f>'SO 07 - Demolice garáže V...'!J34</f>
        <v>0</v>
      </c>
      <c r="AX101" s="126">
        <f>'SO 07 - Demolice garáže V...'!J35</f>
        <v>0</v>
      </c>
      <c r="AY101" s="126">
        <f>'SO 07 - Demolice garáže V...'!J36</f>
        <v>0</v>
      </c>
      <c r="AZ101" s="126">
        <f>'SO 07 - Demolice garáže V...'!F33</f>
        <v>0</v>
      </c>
      <c r="BA101" s="126">
        <f>'SO 07 - Demolice garáže V...'!F34</f>
        <v>0</v>
      </c>
      <c r="BB101" s="126">
        <f>'SO 07 - Demolice garáže V...'!F35</f>
        <v>0</v>
      </c>
      <c r="BC101" s="126">
        <f>'SO 07 - Demolice garáže V...'!F36</f>
        <v>0</v>
      </c>
      <c r="BD101" s="128">
        <f>'SO 07 - Demolice garáže V...'!F37</f>
        <v>0</v>
      </c>
      <c r="BE101" s="7"/>
      <c r="BT101" s="129" t="s">
        <v>81</v>
      </c>
      <c r="BV101" s="129" t="s">
        <v>75</v>
      </c>
      <c r="BW101" s="129" t="s">
        <v>101</v>
      </c>
      <c r="BX101" s="129" t="s">
        <v>5</v>
      </c>
      <c r="CL101" s="129" t="s">
        <v>1</v>
      </c>
      <c r="CM101" s="129" t="s">
        <v>83</v>
      </c>
    </row>
    <row r="102" s="7" customFormat="1" ht="16.5" customHeight="1">
      <c r="A102" s="117" t="s">
        <v>77</v>
      </c>
      <c r="B102" s="118"/>
      <c r="C102" s="119"/>
      <c r="D102" s="120" t="s">
        <v>102</v>
      </c>
      <c r="E102" s="120"/>
      <c r="F102" s="120"/>
      <c r="G102" s="120"/>
      <c r="H102" s="120"/>
      <c r="I102" s="121"/>
      <c r="J102" s="120" t="s">
        <v>103</v>
      </c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2">
        <f>'SO 08 - Demolice hlásky V...'!J30</f>
        <v>0</v>
      </c>
      <c r="AH102" s="121"/>
      <c r="AI102" s="121"/>
      <c r="AJ102" s="121"/>
      <c r="AK102" s="121"/>
      <c r="AL102" s="121"/>
      <c r="AM102" s="121"/>
      <c r="AN102" s="122">
        <f>SUM(AG102,AT102)</f>
        <v>0</v>
      </c>
      <c r="AO102" s="121"/>
      <c r="AP102" s="121"/>
      <c r="AQ102" s="123" t="s">
        <v>80</v>
      </c>
      <c r="AR102" s="124"/>
      <c r="AS102" s="130">
        <v>0</v>
      </c>
      <c r="AT102" s="131">
        <f>ROUND(SUM(AV102:AW102),2)</f>
        <v>0</v>
      </c>
      <c r="AU102" s="132">
        <f>'SO 08 - Demolice hlásky V...'!P129</f>
        <v>0</v>
      </c>
      <c r="AV102" s="131">
        <f>'SO 08 - Demolice hlásky V...'!J33</f>
        <v>0</v>
      </c>
      <c r="AW102" s="131">
        <f>'SO 08 - Demolice hlásky V...'!J34</f>
        <v>0</v>
      </c>
      <c r="AX102" s="131">
        <f>'SO 08 - Demolice hlásky V...'!J35</f>
        <v>0</v>
      </c>
      <c r="AY102" s="131">
        <f>'SO 08 - Demolice hlásky V...'!J36</f>
        <v>0</v>
      </c>
      <c r="AZ102" s="131">
        <f>'SO 08 - Demolice hlásky V...'!F33</f>
        <v>0</v>
      </c>
      <c r="BA102" s="131">
        <f>'SO 08 - Demolice hlásky V...'!F34</f>
        <v>0</v>
      </c>
      <c r="BB102" s="131">
        <f>'SO 08 - Demolice hlásky V...'!F35</f>
        <v>0</v>
      </c>
      <c r="BC102" s="131">
        <f>'SO 08 - Demolice hlásky V...'!F36</f>
        <v>0</v>
      </c>
      <c r="BD102" s="133">
        <f>'SO 08 - Demolice hlásky V...'!F37</f>
        <v>0</v>
      </c>
      <c r="BE102" s="7"/>
      <c r="BT102" s="129" t="s">
        <v>81</v>
      </c>
      <c r="BV102" s="129" t="s">
        <v>75</v>
      </c>
      <c r="BW102" s="129" t="s">
        <v>104</v>
      </c>
      <c r="BX102" s="129" t="s">
        <v>5</v>
      </c>
      <c r="CL102" s="129" t="s">
        <v>1</v>
      </c>
      <c r="CM102" s="129" t="s">
        <v>83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5"/>
      <c r="AP104" s="65"/>
      <c r="AQ104" s="65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GCISSeiIeweujO7rYScL6Dd5L14bzFcpPy29CtcvELxQQJkMHFgTgRYDWw0ufG5kV0y6hZstQuu/Gy1+K0FBdQ==" hashValue="mc6WW6ZdE81zH/H1f0QO5D6Pw6muAYvbGfcGb9iLhcgVmuQuuHV4Mk8OvuqK7Y11Fvm1oFaX7LOVa+gLn45k7w==" algorithmName="SHA-512" password="CC35"/>
  <mergeCells count="70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Demolice skladu H...'!C2" display="/"/>
    <hyperlink ref="A96" location="'SO 02 - Demolice garáže K...'!C2" display="/"/>
    <hyperlink ref="A97" location="'SO 03 - Demolice skladů K...'!C2" display="/"/>
    <hyperlink ref="A98" location="'SO 04 - Demolice skladu Luby'!C2" display="/"/>
    <hyperlink ref="A99" location="'SO 05 - Demolice skladu M...'!C2" display="/"/>
    <hyperlink ref="A100" location="'SO 06 - Demolice skladu M...'!C2" display="/"/>
    <hyperlink ref="A101" location="'SO 07 - Demolice garáže V...'!C2" display="/"/>
    <hyperlink ref="A102" location="'SO 08 - Demolice hlásky 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83</v>
      </c>
    </row>
    <row r="4" s="1" customFormat="1" ht="24.96" customHeight="1">
      <c r="B4" s="17"/>
      <c r="D4" s="136" t="s">
        <v>105</v>
      </c>
      <c r="L4" s="17"/>
      <c r="M4" s="137" t="s">
        <v>10</v>
      </c>
      <c r="AT4" s="14" t="s">
        <v>30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16</v>
      </c>
      <c r="L6" s="17"/>
    </row>
    <row r="7" s="1" customFormat="1" ht="16.5" customHeight="1">
      <c r="B7" s="17"/>
      <c r="E7" s="139" t="str">
        <f>'Rekapitulace stavby'!K6</f>
        <v>Demolice objektů u OŘ Plzeň 2024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106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107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18</v>
      </c>
      <c r="E11" s="35"/>
      <c r="F11" s="141" t="s">
        <v>1</v>
      </c>
      <c r="G11" s="35"/>
      <c r="H11" s="35"/>
      <c r="I11" s="138" t="s">
        <v>19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20</v>
      </c>
      <c r="E12" s="35"/>
      <c r="F12" s="141" t="s">
        <v>21</v>
      </c>
      <c r="G12" s="35"/>
      <c r="H12" s="35"/>
      <c r="I12" s="138" t="s">
        <v>22</v>
      </c>
      <c r="J12" s="142" t="str">
        <f>'Rekapitulace stavby'!AN8</f>
        <v>6. 9. 2024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24</v>
      </c>
      <c r="E14" s="35"/>
      <c r="F14" s="35"/>
      <c r="G14" s="35"/>
      <c r="H14" s="35"/>
      <c r="I14" s="138" t="s">
        <v>25</v>
      </c>
      <c r="J14" s="141" t="str">
        <f>IF('Rekapitulace stavby'!AN10="","",'Rekapitulace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tr">
        <f>IF('Rekapitulace stavby'!E11="","",'Rekapitulace stavby'!E11)</f>
        <v xml:space="preserve"> </v>
      </c>
      <c r="F15" s="35"/>
      <c r="G15" s="35"/>
      <c r="H15" s="35"/>
      <c r="I15" s="138" t="s">
        <v>26</v>
      </c>
      <c r="J15" s="141" t="str">
        <f>IF('Rekapitulace stavby'!AN11="","",'Rekapitulace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27</v>
      </c>
      <c r="E17" s="35"/>
      <c r="F17" s="35"/>
      <c r="G17" s="35"/>
      <c r="H17" s="35"/>
      <c r="I17" s="13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29</v>
      </c>
      <c r="E20" s="35"/>
      <c r="F20" s="35"/>
      <c r="G20" s="35"/>
      <c r="H20" s="35"/>
      <c r="I20" s="138" t="s">
        <v>25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26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31</v>
      </c>
      <c r="E23" s="35"/>
      <c r="F23" s="35"/>
      <c r="G23" s="35"/>
      <c r="H23" s="35"/>
      <c r="I23" s="138" t="s">
        <v>25</v>
      </c>
      <c r="J23" s="141" t="str">
        <f>IF('Rekapitulace stavby'!AN19="","",'Rekapitulace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tr">
        <f>IF('Rekapitulace stavby'!E20="","",'Rekapitulace stavby'!E20)</f>
        <v xml:space="preserve"> </v>
      </c>
      <c r="F24" s="35"/>
      <c r="G24" s="35"/>
      <c r="H24" s="35"/>
      <c r="I24" s="138" t="s">
        <v>26</v>
      </c>
      <c r="J24" s="141" t="str">
        <f>IF('Rekapitulace stavby'!AN20="","",'Rekapitulace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32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33</v>
      </c>
      <c r="E30" s="35"/>
      <c r="F30" s="35"/>
      <c r="G30" s="35"/>
      <c r="H30" s="35"/>
      <c r="I30" s="35"/>
      <c r="J30" s="149">
        <f>ROUND(J127,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35</v>
      </c>
      <c r="G32" s="35"/>
      <c r="H32" s="35"/>
      <c r="I32" s="150" t="s">
        <v>34</v>
      </c>
      <c r="J32" s="150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37</v>
      </c>
      <c r="E33" s="138" t="s">
        <v>38</v>
      </c>
      <c r="F33" s="152">
        <f>ROUND((SUM(BE127:BE170)),  2)</f>
        <v>0</v>
      </c>
      <c r="G33" s="35"/>
      <c r="H33" s="35"/>
      <c r="I33" s="153">
        <v>0.20999999999999999</v>
      </c>
      <c r="J33" s="152">
        <f>ROUND(((SUM(BE127:BE170))*I33),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39</v>
      </c>
      <c r="F34" s="152">
        <f>ROUND((SUM(BF127:BF170)),  2)</f>
        <v>0</v>
      </c>
      <c r="G34" s="35"/>
      <c r="H34" s="35"/>
      <c r="I34" s="153">
        <v>0.12</v>
      </c>
      <c r="J34" s="152">
        <f>ROUND(((SUM(BF127:BF170))*I34),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37</v>
      </c>
      <c r="E35" s="138" t="s">
        <v>40</v>
      </c>
      <c r="F35" s="152">
        <f>ROUND((SUM(BG127:BG170)),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41</v>
      </c>
      <c r="F36" s="152">
        <f>ROUND((SUM(BH127:BH170)),  2)</f>
        <v>0</v>
      </c>
      <c r="G36" s="35"/>
      <c r="H36" s="35"/>
      <c r="I36" s="153">
        <v>0.12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42</v>
      </c>
      <c r="F37" s="152">
        <f>ROUND((SUM(BI127:BI170)),  2)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Demolice objektů u OŘ Plzeň 2024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01 - Demolice skladu Husinec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7" t="str">
        <f>IF(J12="","",J12)</f>
        <v>6. 9. 2024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111</v>
      </c>
      <c r="D96" s="37"/>
      <c r="E96" s="37"/>
      <c r="F96" s="37"/>
      <c r="G96" s="37"/>
      <c r="H96" s="37"/>
      <c r="I96" s="37"/>
      <c r="J96" s="108">
        <f>J127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J140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J143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J154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118</v>
      </c>
      <c r="E102" s="180"/>
      <c r="F102" s="180"/>
      <c r="G102" s="180"/>
      <c r="H102" s="180"/>
      <c r="I102" s="180"/>
      <c r="J102" s="181">
        <f>J157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119</v>
      </c>
      <c r="E103" s="186"/>
      <c r="F103" s="186"/>
      <c r="G103" s="186"/>
      <c r="H103" s="186"/>
      <c r="I103" s="186"/>
      <c r="J103" s="187">
        <f>J158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120</v>
      </c>
      <c r="E104" s="180"/>
      <c r="F104" s="180"/>
      <c r="G104" s="180"/>
      <c r="H104" s="180"/>
      <c r="I104" s="180"/>
      <c r="J104" s="181">
        <f>J161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J162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J165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J168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1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124</v>
      </c>
      <c r="D114" s="37"/>
      <c r="E114" s="37"/>
      <c r="F114" s="37"/>
      <c r="G114" s="37"/>
      <c r="H114" s="37"/>
      <c r="I114" s="37"/>
      <c r="J114" s="37"/>
      <c r="K114" s="3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2" t="str">
        <f>E7</f>
        <v>Demolice objektů u OŘ Plzeň 2024</v>
      </c>
      <c r="F117" s="29"/>
      <c r="G117" s="29"/>
      <c r="H117" s="29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106</v>
      </c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4" t="str">
        <f>E9</f>
        <v>SO 01 - Demolice skladu Husinec</v>
      </c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7" t="str">
        <f>IF(J12="","",J12)</f>
        <v>6. 9. 2024</v>
      </c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31</v>
      </c>
      <c r="J124" s="33" t="str">
        <f>E24</f>
        <v xml:space="preserve"> 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9"/>
      <c r="B126" s="190"/>
      <c r="C126" s="191" t="s">
        <v>125</v>
      </c>
      <c r="D126" s="192" t="s">
        <v>58</v>
      </c>
      <c r="E126" s="192" t="s">
        <v>54</v>
      </c>
      <c r="F126" s="192" t="s">
        <v>55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37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5"/>
      <c r="B127" s="36"/>
      <c r="C127" s="105" t="s">
        <v>136</v>
      </c>
      <c r="D127" s="37"/>
      <c r="E127" s="37"/>
      <c r="F127" s="37"/>
      <c r="G127" s="37"/>
      <c r="H127" s="37"/>
      <c r="I127" s="37"/>
      <c r="J127" s="196">
        <f>BK127</f>
        <v>0</v>
      </c>
      <c r="K127" s="37"/>
      <c r="L127" s="41"/>
      <c r="M127" s="101"/>
      <c r="N127" s="197"/>
      <c r="O127" s="102"/>
      <c r="P127" s="198">
        <f>P128+P157+P161</f>
        <v>0</v>
      </c>
      <c r="Q127" s="102"/>
      <c r="R127" s="198">
        <f>R128+R157+R161</f>
        <v>5.6124989999999997</v>
      </c>
      <c r="S127" s="102"/>
      <c r="T127" s="199">
        <f>T128+T157+T161</f>
        <v>25.418139400000001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112</v>
      </c>
      <c r="BK127" s="200">
        <f>BK128+BK157+BK161</f>
        <v>0</v>
      </c>
    </row>
    <row r="128" s="12" customFormat="1" ht="25.92" customHeight="1">
      <c r="A128" s="12"/>
      <c r="B128" s="201"/>
      <c r="C128" s="202"/>
      <c r="D128" s="203" t="s">
        <v>72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P129+P140+P143+P154</f>
        <v>0</v>
      </c>
      <c r="Q128" s="209"/>
      <c r="R128" s="210">
        <f>R129+R140+R143+R154</f>
        <v>5.6124989999999997</v>
      </c>
      <c r="S128" s="209"/>
      <c r="T128" s="211">
        <f>T129+T140+T143+T154</f>
        <v>25.251750000000001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81</v>
      </c>
      <c r="AT128" s="213" t="s">
        <v>72</v>
      </c>
      <c r="AU128" s="213" t="s">
        <v>73</v>
      </c>
      <c r="AY128" s="212" t="s">
        <v>139</v>
      </c>
      <c r="BK128" s="214">
        <f>BK129+BK140+BK143+BK154</f>
        <v>0</v>
      </c>
    </row>
    <row r="129" s="12" customFormat="1" ht="22.8" customHeight="1">
      <c r="A129" s="12"/>
      <c r="B129" s="201"/>
      <c r="C129" s="202"/>
      <c r="D129" s="203" t="s">
        <v>72</v>
      </c>
      <c r="E129" s="215" t="s">
        <v>81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SUM(P130:P139)</f>
        <v>0</v>
      </c>
      <c r="Q129" s="209"/>
      <c r="R129" s="210">
        <f>SUM(R130:R139)</f>
        <v>5.6124989999999997</v>
      </c>
      <c r="S129" s="209"/>
      <c r="T129" s="211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81</v>
      </c>
      <c r="AT129" s="213" t="s">
        <v>72</v>
      </c>
      <c r="AU129" s="213" t="s">
        <v>81</v>
      </c>
      <c r="AY129" s="212" t="s">
        <v>139</v>
      </c>
      <c r="BK129" s="214">
        <f>SUM(BK130:BK139)</f>
        <v>0</v>
      </c>
    </row>
    <row r="130" s="2" customFormat="1" ht="33" customHeight="1">
      <c r="A130" s="35"/>
      <c r="B130" s="36"/>
      <c r="C130" s="217" t="s">
        <v>81</v>
      </c>
      <c r="D130" s="217" t="s">
        <v>141</v>
      </c>
      <c r="E130" s="218" t="s">
        <v>142</v>
      </c>
      <c r="F130" s="219" t="s">
        <v>143</v>
      </c>
      <c r="G130" s="220" t="s">
        <v>144</v>
      </c>
      <c r="H130" s="221">
        <v>7.4820000000000002</v>
      </c>
      <c r="I130" s="222"/>
      <c r="J130" s="223">
        <f>ROUND(I130*H130,2)</f>
        <v>0</v>
      </c>
      <c r="K130" s="224"/>
      <c r="L130" s="41"/>
      <c r="M130" s="225" t="s">
        <v>1</v>
      </c>
      <c r="N130" s="226" t="s">
        <v>40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145</v>
      </c>
      <c r="AT130" s="229" t="s">
        <v>141</v>
      </c>
      <c r="AU130" s="229" t="s">
        <v>83</v>
      </c>
      <c r="AY130" s="14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145</v>
      </c>
      <c r="BK130" s="230">
        <f>ROUND(I130*H130,2)</f>
        <v>0</v>
      </c>
      <c r="BL130" s="14" t="s">
        <v>145</v>
      </c>
      <c r="BM130" s="229" t="s">
        <v>146</v>
      </c>
    </row>
    <row r="131" s="2" customFormat="1">
      <c r="A131" s="35"/>
      <c r="B131" s="36"/>
      <c r="C131" s="37"/>
      <c r="D131" s="231" t="s">
        <v>147</v>
      </c>
      <c r="E131" s="37"/>
      <c r="F131" s="232" t="s">
        <v>148</v>
      </c>
      <c r="G131" s="37"/>
      <c r="H131" s="37"/>
      <c r="I131" s="233"/>
      <c r="J131" s="37"/>
      <c r="K131" s="37"/>
      <c r="L131" s="41"/>
      <c r="M131" s="234"/>
      <c r="N131" s="235"/>
      <c r="O131" s="89"/>
      <c r="P131" s="89"/>
      <c r="Q131" s="89"/>
      <c r="R131" s="89"/>
      <c r="S131" s="89"/>
      <c r="T131" s="90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147</v>
      </c>
      <c r="AU131" s="14" t="s">
        <v>83</v>
      </c>
    </row>
    <row r="132" s="2" customFormat="1" ht="24.15" customHeight="1">
      <c r="A132" s="35"/>
      <c r="B132" s="36"/>
      <c r="C132" s="217" t="s">
        <v>83</v>
      </c>
      <c r="D132" s="217" t="s">
        <v>141</v>
      </c>
      <c r="E132" s="218" t="s">
        <v>149</v>
      </c>
      <c r="F132" s="219" t="s">
        <v>150</v>
      </c>
      <c r="G132" s="220" t="s">
        <v>151</v>
      </c>
      <c r="H132" s="221">
        <v>24.940000000000001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40</v>
      </c>
      <c r="O132" s="89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145</v>
      </c>
      <c r="AT132" s="229" t="s">
        <v>141</v>
      </c>
      <c r="AU132" s="229" t="s">
        <v>83</v>
      </c>
      <c r="AY132" s="14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145</v>
      </c>
      <c r="BK132" s="230">
        <f>ROUND(I132*H132,2)</f>
        <v>0</v>
      </c>
      <c r="BL132" s="14" t="s">
        <v>145</v>
      </c>
      <c r="BM132" s="229" t="s">
        <v>152</v>
      </c>
    </row>
    <row r="133" s="2" customFormat="1">
      <c r="A133" s="35"/>
      <c r="B133" s="36"/>
      <c r="C133" s="37"/>
      <c r="D133" s="231" t="s">
        <v>147</v>
      </c>
      <c r="E133" s="37"/>
      <c r="F133" s="232" t="s">
        <v>153</v>
      </c>
      <c r="G133" s="37"/>
      <c r="H133" s="37"/>
      <c r="I133" s="233"/>
      <c r="J133" s="37"/>
      <c r="K133" s="37"/>
      <c r="L133" s="41"/>
      <c r="M133" s="234"/>
      <c r="N133" s="235"/>
      <c r="O133" s="89"/>
      <c r="P133" s="89"/>
      <c r="Q133" s="89"/>
      <c r="R133" s="89"/>
      <c r="S133" s="89"/>
      <c r="T133" s="90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147</v>
      </c>
      <c r="AU133" s="14" t="s">
        <v>83</v>
      </c>
    </row>
    <row r="134" s="2" customFormat="1" ht="16.5" customHeight="1">
      <c r="A134" s="35"/>
      <c r="B134" s="36"/>
      <c r="C134" s="236" t="s">
        <v>154</v>
      </c>
      <c r="D134" s="236" t="s">
        <v>155</v>
      </c>
      <c r="E134" s="237" t="s">
        <v>156</v>
      </c>
      <c r="F134" s="238" t="s">
        <v>157</v>
      </c>
      <c r="G134" s="239" t="s">
        <v>158</v>
      </c>
      <c r="H134" s="240">
        <v>5.6120000000000001</v>
      </c>
      <c r="I134" s="241"/>
      <c r="J134" s="242">
        <f>ROUND(I134*H134,2)</f>
        <v>0</v>
      </c>
      <c r="K134" s="243"/>
      <c r="L134" s="244"/>
      <c r="M134" s="245" t="s">
        <v>1</v>
      </c>
      <c r="N134" s="246" t="s">
        <v>40</v>
      </c>
      <c r="O134" s="89"/>
      <c r="P134" s="227">
        <f>O134*H134</f>
        <v>0</v>
      </c>
      <c r="Q134" s="227">
        <v>1</v>
      </c>
      <c r="R134" s="227">
        <f>Q134*H134</f>
        <v>5.6120000000000001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159</v>
      </c>
      <c r="AT134" s="229" t="s">
        <v>155</v>
      </c>
      <c r="AU134" s="229" t="s">
        <v>83</v>
      </c>
      <c r="AY134" s="14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145</v>
      </c>
      <c r="BK134" s="230">
        <f>ROUND(I134*H134,2)</f>
        <v>0</v>
      </c>
      <c r="BL134" s="14" t="s">
        <v>145</v>
      </c>
      <c r="BM134" s="229" t="s">
        <v>160</v>
      </c>
    </row>
    <row r="135" s="2" customFormat="1">
      <c r="A135" s="35"/>
      <c r="B135" s="36"/>
      <c r="C135" s="37"/>
      <c r="D135" s="231" t="s">
        <v>147</v>
      </c>
      <c r="E135" s="37"/>
      <c r="F135" s="232" t="s">
        <v>157</v>
      </c>
      <c r="G135" s="37"/>
      <c r="H135" s="37"/>
      <c r="I135" s="233"/>
      <c r="J135" s="37"/>
      <c r="K135" s="37"/>
      <c r="L135" s="41"/>
      <c r="M135" s="234"/>
      <c r="N135" s="235"/>
      <c r="O135" s="89"/>
      <c r="P135" s="89"/>
      <c r="Q135" s="89"/>
      <c r="R135" s="89"/>
      <c r="S135" s="89"/>
      <c r="T135" s="9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147</v>
      </c>
      <c r="AU135" s="14" t="s">
        <v>83</v>
      </c>
    </row>
    <row r="136" s="2" customFormat="1" ht="24.15" customHeight="1">
      <c r="A136" s="35"/>
      <c r="B136" s="36"/>
      <c r="C136" s="217" t="s">
        <v>145</v>
      </c>
      <c r="D136" s="217" t="s">
        <v>141</v>
      </c>
      <c r="E136" s="218" t="s">
        <v>161</v>
      </c>
      <c r="F136" s="219" t="s">
        <v>162</v>
      </c>
      <c r="G136" s="220" t="s">
        <v>151</v>
      </c>
      <c r="H136" s="221">
        <v>24.940000000000001</v>
      </c>
      <c r="I136" s="222"/>
      <c r="J136" s="223">
        <f>ROUND(I136*H136,2)</f>
        <v>0</v>
      </c>
      <c r="K136" s="224"/>
      <c r="L136" s="41"/>
      <c r="M136" s="225" t="s">
        <v>1</v>
      </c>
      <c r="N136" s="226" t="s">
        <v>40</v>
      </c>
      <c r="O136" s="89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145</v>
      </c>
      <c r="AT136" s="229" t="s">
        <v>141</v>
      </c>
      <c r="AU136" s="229" t="s">
        <v>83</v>
      </c>
      <c r="AY136" s="14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145</v>
      </c>
      <c r="BK136" s="230">
        <f>ROUND(I136*H136,2)</f>
        <v>0</v>
      </c>
      <c r="BL136" s="14" t="s">
        <v>145</v>
      </c>
      <c r="BM136" s="229" t="s">
        <v>163</v>
      </c>
    </row>
    <row r="137" s="2" customFormat="1">
      <c r="A137" s="35"/>
      <c r="B137" s="36"/>
      <c r="C137" s="37"/>
      <c r="D137" s="231" t="s">
        <v>147</v>
      </c>
      <c r="E137" s="37"/>
      <c r="F137" s="232" t="s">
        <v>164</v>
      </c>
      <c r="G137" s="37"/>
      <c r="H137" s="37"/>
      <c r="I137" s="233"/>
      <c r="J137" s="37"/>
      <c r="K137" s="37"/>
      <c r="L137" s="41"/>
      <c r="M137" s="234"/>
      <c r="N137" s="235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147</v>
      </c>
      <c r="AU137" s="14" t="s">
        <v>83</v>
      </c>
    </row>
    <row r="138" s="2" customFormat="1" ht="16.5" customHeight="1">
      <c r="A138" s="35"/>
      <c r="B138" s="36"/>
      <c r="C138" s="236" t="s">
        <v>165</v>
      </c>
      <c r="D138" s="236" t="s">
        <v>155</v>
      </c>
      <c r="E138" s="237" t="s">
        <v>166</v>
      </c>
      <c r="F138" s="238" t="s">
        <v>167</v>
      </c>
      <c r="G138" s="239" t="s">
        <v>168</v>
      </c>
      <c r="H138" s="240">
        <v>0.499</v>
      </c>
      <c r="I138" s="241"/>
      <c r="J138" s="242">
        <f>ROUND(I138*H138,2)</f>
        <v>0</v>
      </c>
      <c r="K138" s="243"/>
      <c r="L138" s="244"/>
      <c r="M138" s="245" t="s">
        <v>1</v>
      </c>
      <c r="N138" s="246" t="s">
        <v>40</v>
      </c>
      <c r="O138" s="89"/>
      <c r="P138" s="227">
        <f>O138*H138</f>
        <v>0</v>
      </c>
      <c r="Q138" s="227">
        <v>0.001</v>
      </c>
      <c r="R138" s="227">
        <f>Q138*H138</f>
        <v>0.00049899999999999999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159</v>
      </c>
      <c r="AT138" s="229" t="s">
        <v>155</v>
      </c>
      <c r="AU138" s="229" t="s">
        <v>83</v>
      </c>
      <c r="AY138" s="14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145</v>
      </c>
      <c r="BK138" s="230">
        <f>ROUND(I138*H138,2)</f>
        <v>0</v>
      </c>
      <c r="BL138" s="14" t="s">
        <v>145</v>
      </c>
      <c r="BM138" s="229" t="s">
        <v>169</v>
      </c>
    </row>
    <row r="139" s="2" customFormat="1">
      <c r="A139" s="35"/>
      <c r="B139" s="36"/>
      <c r="C139" s="37"/>
      <c r="D139" s="231" t="s">
        <v>147</v>
      </c>
      <c r="E139" s="37"/>
      <c r="F139" s="232" t="s">
        <v>167</v>
      </c>
      <c r="G139" s="37"/>
      <c r="H139" s="37"/>
      <c r="I139" s="233"/>
      <c r="J139" s="37"/>
      <c r="K139" s="37"/>
      <c r="L139" s="41"/>
      <c r="M139" s="234"/>
      <c r="N139" s="235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147</v>
      </c>
      <c r="AU139" s="14" t="s">
        <v>83</v>
      </c>
    </row>
    <row r="140" s="12" customFormat="1" ht="22.8" customHeight="1">
      <c r="A140" s="12"/>
      <c r="B140" s="201"/>
      <c r="C140" s="202"/>
      <c r="D140" s="203" t="s">
        <v>72</v>
      </c>
      <c r="E140" s="215" t="s">
        <v>170</v>
      </c>
      <c r="F140" s="215" t="s">
        <v>171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SUM(P141:P142)</f>
        <v>0</v>
      </c>
      <c r="Q140" s="209"/>
      <c r="R140" s="210">
        <f>SUM(R141:R142)</f>
        <v>0</v>
      </c>
      <c r="S140" s="209"/>
      <c r="T140" s="211">
        <f>SUM(T141:T142)</f>
        <v>25.251750000000001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81</v>
      </c>
      <c r="AT140" s="213" t="s">
        <v>72</v>
      </c>
      <c r="AU140" s="213" t="s">
        <v>81</v>
      </c>
      <c r="AY140" s="212" t="s">
        <v>139</v>
      </c>
      <c r="BK140" s="214">
        <f>SUM(BK141:BK142)</f>
        <v>0</v>
      </c>
    </row>
    <row r="141" s="2" customFormat="1" ht="33" customHeight="1">
      <c r="A141" s="35"/>
      <c r="B141" s="36"/>
      <c r="C141" s="217" t="s">
        <v>172</v>
      </c>
      <c r="D141" s="217" t="s">
        <v>141</v>
      </c>
      <c r="E141" s="218" t="s">
        <v>173</v>
      </c>
      <c r="F141" s="219" t="s">
        <v>174</v>
      </c>
      <c r="G141" s="220" t="s">
        <v>144</v>
      </c>
      <c r="H141" s="221">
        <v>56.115000000000002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40</v>
      </c>
      <c r="O141" s="89"/>
      <c r="P141" s="227">
        <f>O141*H141</f>
        <v>0</v>
      </c>
      <c r="Q141" s="227">
        <v>0</v>
      </c>
      <c r="R141" s="227">
        <f>Q141*H141</f>
        <v>0</v>
      </c>
      <c r="S141" s="227">
        <v>0.45000000000000001</v>
      </c>
      <c r="T141" s="228">
        <f>S141*H141</f>
        <v>25.251750000000001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145</v>
      </c>
      <c r="AT141" s="229" t="s">
        <v>141</v>
      </c>
      <c r="AU141" s="229" t="s">
        <v>83</v>
      </c>
      <c r="AY141" s="14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145</v>
      </c>
      <c r="BK141" s="230">
        <f>ROUND(I141*H141,2)</f>
        <v>0</v>
      </c>
      <c r="BL141" s="14" t="s">
        <v>145</v>
      </c>
      <c r="BM141" s="229" t="s">
        <v>175</v>
      </c>
    </row>
    <row r="142" s="2" customFormat="1">
      <c r="A142" s="35"/>
      <c r="B142" s="36"/>
      <c r="C142" s="37"/>
      <c r="D142" s="231" t="s">
        <v>147</v>
      </c>
      <c r="E142" s="37"/>
      <c r="F142" s="232" t="s">
        <v>176</v>
      </c>
      <c r="G142" s="37"/>
      <c r="H142" s="37"/>
      <c r="I142" s="233"/>
      <c r="J142" s="37"/>
      <c r="K142" s="37"/>
      <c r="L142" s="41"/>
      <c r="M142" s="234"/>
      <c r="N142" s="235"/>
      <c r="O142" s="89"/>
      <c r="P142" s="89"/>
      <c r="Q142" s="89"/>
      <c r="R142" s="89"/>
      <c r="S142" s="89"/>
      <c r="T142" s="90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147</v>
      </c>
      <c r="AU142" s="14" t="s">
        <v>83</v>
      </c>
    </row>
    <row r="143" s="12" customFormat="1" ht="22.8" customHeight="1">
      <c r="A143" s="12"/>
      <c r="B143" s="201"/>
      <c r="C143" s="202"/>
      <c r="D143" s="203" t="s">
        <v>72</v>
      </c>
      <c r="E143" s="215" t="s">
        <v>177</v>
      </c>
      <c r="F143" s="215" t="s">
        <v>178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SUM(P144:P153)</f>
        <v>0</v>
      </c>
      <c r="Q143" s="209"/>
      <c r="R143" s="210">
        <f>SUM(R144:R153)</f>
        <v>0</v>
      </c>
      <c r="S143" s="209"/>
      <c r="T143" s="211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72</v>
      </c>
      <c r="AU143" s="213" t="s">
        <v>81</v>
      </c>
      <c r="AY143" s="212" t="s">
        <v>139</v>
      </c>
      <c r="BK143" s="214">
        <f>SUM(BK144:BK153)</f>
        <v>0</v>
      </c>
    </row>
    <row r="144" s="2" customFormat="1" ht="16.5" customHeight="1">
      <c r="A144" s="35"/>
      <c r="B144" s="36"/>
      <c r="C144" s="217" t="s">
        <v>179</v>
      </c>
      <c r="D144" s="217" t="s">
        <v>141</v>
      </c>
      <c r="E144" s="218" t="s">
        <v>180</v>
      </c>
      <c r="F144" s="219" t="s">
        <v>181</v>
      </c>
      <c r="G144" s="220" t="s">
        <v>158</v>
      </c>
      <c r="H144" s="221">
        <v>25.417999999999999</v>
      </c>
      <c r="I144" s="222"/>
      <c r="J144" s="223">
        <f>ROUND(I144*H144,2)</f>
        <v>0</v>
      </c>
      <c r="K144" s="224"/>
      <c r="L144" s="41"/>
      <c r="M144" s="225" t="s">
        <v>1</v>
      </c>
      <c r="N144" s="226" t="s">
        <v>40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145</v>
      </c>
      <c r="AT144" s="229" t="s">
        <v>141</v>
      </c>
      <c r="AU144" s="229" t="s">
        <v>83</v>
      </c>
      <c r="AY144" s="14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145</v>
      </c>
      <c r="BK144" s="230">
        <f>ROUND(I144*H144,2)</f>
        <v>0</v>
      </c>
      <c r="BL144" s="14" t="s">
        <v>145</v>
      </c>
      <c r="BM144" s="229" t="s">
        <v>182</v>
      </c>
    </row>
    <row r="145" s="2" customFormat="1">
      <c r="A145" s="35"/>
      <c r="B145" s="36"/>
      <c r="C145" s="37"/>
      <c r="D145" s="231" t="s">
        <v>147</v>
      </c>
      <c r="E145" s="37"/>
      <c r="F145" s="232" t="s">
        <v>183</v>
      </c>
      <c r="G145" s="37"/>
      <c r="H145" s="37"/>
      <c r="I145" s="233"/>
      <c r="J145" s="37"/>
      <c r="K145" s="37"/>
      <c r="L145" s="41"/>
      <c r="M145" s="234"/>
      <c r="N145" s="235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147</v>
      </c>
      <c r="AU145" s="14" t="s">
        <v>83</v>
      </c>
    </row>
    <row r="146" s="2" customFormat="1" ht="24.15" customHeight="1">
      <c r="A146" s="35"/>
      <c r="B146" s="36"/>
      <c r="C146" s="217" t="s">
        <v>159</v>
      </c>
      <c r="D146" s="217" t="s">
        <v>141</v>
      </c>
      <c r="E146" s="218" t="s">
        <v>184</v>
      </c>
      <c r="F146" s="219" t="s">
        <v>185</v>
      </c>
      <c r="G146" s="220" t="s">
        <v>158</v>
      </c>
      <c r="H146" s="221">
        <v>25.417999999999999</v>
      </c>
      <c r="I146" s="222"/>
      <c r="J146" s="223">
        <f>ROUND(I146*H146,2)</f>
        <v>0</v>
      </c>
      <c r="K146" s="224"/>
      <c r="L146" s="41"/>
      <c r="M146" s="225" t="s">
        <v>1</v>
      </c>
      <c r="N146" s="226" t="s">
        <v>40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145</v>
      </c>
      <c r="AT146" s="229" t="s">
        <v>141</v>
      </c>
      <c r="AU146" s="229" t="s">
        <v>83</v>
      </c>
      <c r="AY146" s="14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145</v>
      </c>
      <c r="BK146" s="230">
        <f>ROUND(I146*H146,2)</f>
        <v>0</v>
      </c>
      <c r="BL146" s="14" t="s">
        <v>145</v>
      </c>
      <c r="BM146" s="229" t="s">
        <v>186</v>
      </c>
    </row>
    <row r="147" s="2" customFormat="1">
      <c r="A147" s="35"/>
      <c r="B147" s="36"/>
      <c r="C147" s="37"/>
      <c r="D147" s="231" t="s">
        <v>147</v>
      </c>
      <c r="E147" s="37"/>
      <c r="F147" s="232" t="s">
        <v>187</v>
      </c>
      <c r="G147" s="37"/>
      <c r="H147" s="37"/>
      <c r="I147" s="233"/>
      <c r="J147" s="37"/>
      <c r="K147" s="37"/>
      <c r="L147" s="41"/>
      <c r="M147" s="234"/>
      <c r="N147" s="235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147</v>
      </c>
      <c r="AU147" s="14" t="s">
        <v>83</v>
      </c>
    </row>
    <row r="148" s="2" customFormat="1" ht="24.15" customHeight="1">
      <c r="A148" s="35"/>
      <c r="B148" s="36"/>
      <c r="C148" s="217" t="s">
        <v>170</v>
      </c>
      <c r="D148" s="217" t="s">
        <v>141</v>
      </c>
      <c r="E148" s="218" t="s">
        <v>188</v>
      </c>
      <c r="F148" s="219" t="s">
        <v>189</v>
      </c>
      <c r="G148" s="220" t="s">
        <v>158</v>
      </c>
      <c r="H148" s="221">
        <v>508.36000000000001</v>
      </c>
      <c r="I148" s="222"/>
      <c r="J148" s="223">
        <f>ROUND(I148*H148,2)</f>
        <v>0</v>
      </c>
      <c r="K148" s="224"/>
      <c r="L148" s="41"/>
      <c r="M148" s="225" t="s">
        <v>1</v>
      </c>
      <c r="N148" s="226" t="s">
        <v>40</v>
      </c>
      <c r="O148" s="89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145</v>
      </c>
      <c r="AT148" s="229" t="s">
        <v>141</v>
      </c>
      <c r="AU148" s="229" t="s">
        <v>83</v>
      </c>
      <c r="AY148" s="14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145</v>
      </c>
      <c r="BK148" s="230">
        <f>ROUND(I148*H148,2)</f>
        <v>0</v>
      </c>
      <c r="BL148" s="14" t="s">
        <v>145</v>
      </c>
      <c r="BM148" s="229" t="s">
        <v>190</v>
      </c>
    </row>
    <row r="149" s="2" customFormat="1">
      <c r="A149" s="35"/>
      <c r="B149" s="36"/>
      <c r="C149" s="37"/>
      <c r="D149" s="231" t="s">
        <v>147</v>
      </c>
      <c r="E149" s="37"/>
      <c r="F149" s="232" t="s">
        <v>191</v>
      </c>
      <c r="G149" s="37"/>
      <c r="H149" s="37"/>
      <c r="I149" s="233"/>
      <c r="J149" s="37"/>
      <c r="K149" s="37"/>
      <c r="L149" s="41"/>
      <c r="M149" s="234"/>
      <c r="N149" s="235"/>
      <c r="O149" s="89"/>
      <c r="P149" s="89"/>
      <c r="Q149" s="89"/>
      <c r="R149" s="89"/>
      <c r="S149" s="89"/>
      <c r="T149" s="90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147</v>
      </c>
      <c r="AU149" s="14" t="s">
        <v>83</v>
      </c>
    </row>
    <row r="150" s="2" customFormat="1" ht="44.25" customHeight="1">
      <c r="A150" s="35"/>
      <c r="B150" s="36"/>
      <c r="C150" s="217" t="s">
        <v>192</v>
      </c>
      <c r="D150" s="217" t="s">
        <v>141</v>
      </c>
      <c r="E150" s="218" t="s">
        <v>193</v>
      </c>
      <c r="F150" s="219" t="s">
        <v>194</v>
      </c>
      <c r="G150" s="220" t="s">
        <v>158</v>
      </c>
      <c r="H150" s="221">
        <v>19.640000000000001</v>
      </c>
      <c r="I150" s="222"/>
      <c r="J150" s="223">
        <f>ROUND(I150*H150,2)</f>
        <v>0</v>
      </c>
      <c r="K150" s="224"/>
      <c r="L150" s="41"/>
      <c r="M150" s="225" t="s">
        <v>1</v>
      </c>
      <c r="N150" s="226" t="s">
        <v>40</v>
      </c>
      <c r="O150" s="89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145</v>
      </c>
      <c r="AT150" s="229" t="s">
        <v>141</v>
      </c>
      <c r="AU150" s="229" t="s">
        <v>83</v>
      </c>
      <c r="AY150" s="14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145</v>
      </c>
      <c r="BK150" s="230">
        <f>ROUND(I150*H150,2)</f>
        <v>0</v>
      </c>
      <c r="BL150" s="14" t="s">
        <v>145</v>
      </c>
      <c r="BM150" s="229" t="s">
        <v>195</v>
      </c>
    </row>
    <row r="151" s="2" customFormat="1">
      <c r="A151" s="35"/>
      <c r="B151" s="36"/>
      <c r="C151" s="37"/>
      <c r="D151" s="231" t="s">
        <v>147</v>
      </c>
      <c r="E151" s="37"/>
      <c r="F151" s="232" t="s">
        <v>196</v>
      </c>
      <c r="G151" s="37"/>
      <c r="H151" s="37"/>
      <c r="I151" s="233"/>
      <c r="J151" s="37"/>
      <c r="K151" s="37"/>
      <c r="L151" s="41"/>
      <c r="M151" s="234"/>
      <c r="N151" s="235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147</v>
      </c>
      <c r="AU151" s="14" t="s">
        <v>83</v>
      </c>
    </row>
    <row r="152" s="2" customFormat="1" ht="24.15" customHeight="1">
      <c r="A152" s="35"/>
      <c r="B152" s="36"/>
      <c r="C152" s="236" t="s">
        <v>197</v>
      </c>
      <c r="D152" s="236" t="s">
        <v>155</v>
      </c>
      <c r="E152" s="237" t="s">
        <v>198</v>
      </c>
      <c r="F152" s="238" t="s">
        <v>199</v>
      </c>
      <c r="G152" s="239" t="s">
        <v>158</v>
      </c>
      <c r="H152" s="240">
        <v>10</v>
      </c>
      <c r="I152" s="241"/>
      <c r="J152" s="242">
        <f>ROUND(I152*H152,2)</f>
        <v>0</v>
      </c>
      <c r="K152" s="243"/>
      <c r="L152" s="244"/>
      <c r="M152" s="245" t="s">
        <v>1</v>
      </c>
      <c r="N152" s="246" t="s">
        <v>40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159</v>
      </c>
      <c r="AT152" s="229" t="s">
        <v>155</v>
      </c>
      <c r="AU152" s="229" t="s">
        <v>83</v>
      </c>
      <c r="AY152" s="14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145</v>
      </c>
      <c r="BK152" s="230">
        <f>ROUND(I152*H152,2)</f>
        <v>0</v>
      </c>
      <c r="BL152" s="14" t="s">
        <v>145</v>
      </c>
      <c r="BM152" s="229" t="s">
        <v>200</v>
      </c>
    </row>
    <row r="153" s="2" customFormat="1">
      <c r="A153" s="35"/>
      <c r="B153" s="36"/>
      <c r="C153" s="37"/>
      <c r="D153" s="231" t="s">
        <v>147</v>
      </c>
      <c r="E153" s="37"/>
      <c r="F153" s="232" t="s">
        <v>199</v>
      </c>
      <c r="G153" s="37"/>
      <c r="H153" s="37"/>
      <c r="I153" s="233"/>
      <c r="J153" s="37"/>
      <c r="K153" s="37"/>
      <c r="L153" s="41"/>
      <c r="M153" s="234"/>
      <c r="N153" s="235"/>
      <c r="O153" s="89"/>
      <c r="P153" s="89"/>
      <c r="Q153" s="89"/>
      <c r="R153" s="89"/>
      <c r="S153" s="89"/>
      <c r="T153" s="90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147</v>
      </c>
      <c r="AU153" s="14" t="s">
        <v>83</v>
      </c>
    </row>
    <row r="154" s="12" customFormat="1" ht="22.8" customHeight="1">
      <c r="A154" s="12"/>
      <c r="B154" s="201"/>
      <c r="C154" s="202"/>
      <c r="D154" s="203" t="s">
        <v>72</v>
      </c>
      <c r="E154" s="215" t="s">
        <v>201</v>
      </c>
      <c r="F154" s="215" t="s">
        <v>202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SUM(P155:P156)</f>
        <v>0</v>
      </c>
      <c r="Q154" s="209"/>
      <c r="R154" s="210">
        <f>SUM(R155:R156)</f>
        <v>0</v>
      </c>
      <c r="S154" s="209"/>
      <c r="T154" s="211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81</v>
      </c>
      <c r="AT154" s="213" t="s">
        <v>72</v>
      </c>
      <c r="AU154" s="213" t="s">
        <v>81</v>
      </c>
      <c r="AY154" s="212" t="s">
        <v>139</v>
      </c>
      <c r="BK154" s="214">
        <f>SUM(BK155:BK156)</f>
        <v>0</v>
      </c>
    </row>
    <row r="155" s="2" customFormat="1" ht="16.5" customHeight="1">
      <c r="A155" s="35"/>
      <c r="B155" s="36"/>
      <c r="C155" s="217" t="s">
        <v>8</v>
      </c>
      <c r="D155" s="217" t="s">
        <v>141</v>
      </c>
      <c r="E155" s="218" t="s">
        <v>203</v>
      </c>
      <c r="F155" s="219" t="s">
        <v>204</v>
      </c>
      <c r="G155" s="220" t="s">
        <v>158</v>
      </c>
      <c r="H155" s="221">
        <v>5.6120000000000001</v>
      </c>
      <c r="I155" s="222"/>
      <c r="J155" s="223">
        <f>ROUND(I155*H155,2)</f>
        <v>0</v>
      </c>
      <c r="K155" s="224"/>
      <c r="L155" s="41"/>
      <c r="M155" s="225" t="s">
        <v>1</v>
      </c>
      <c r="N155" s="226" t="s">
        <v>40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145</v>
      </c>
      <c r="AT155" s="229" t="s">
        <v>141</v>
      </c>
      <c r="AU155" s="229" t="s">
        <v>83</v>
      </c>
      <c r="AY155" s="14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145</v>
      </c>
      <c r="BK155" s="230">
        <f>ROUND(I155*H155,2)</f>
        <v>0</v>
      </c>
      <c r="BL155" s="14" t="s">
        <v>145</v>
      </c>
      <c r="BM155" s="229" t="s">
        <v>205</v>
      </c>
    </row>
    <row r="156" s="2" customFormat="1">
      <c r="A156" s="35"/>
      <c r="B156" s="36"/>
      <c r="C156" s="37"/>
      <c r="D156" s="231" t="s">
        <v>147</v>
      </c>
      <c r="E156" s="37"/>
      <c r="F156" s="232" t="s">
        <v>206</v>
      </c>
      <c r="G156" s="37"/>
      <c r="H156" s="37"/>
      <c r="I156" s="233"/>
      <c r="J156" s="37"/>
      <c r="K156" s="37"/>
      <c r="L156" s="41"/>
      <c r="M156" s="234"/>
      <c r="N156" s="235"/>
      <c r="O156" s="89"/>
      <c r="P156" s="89"/>
      <c r="Q156" s="89"/>
      <c r="R156" s="89"/>
      <c r="S156" s="89"/>
      <c r="T156" s="90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147</v>
      </c>
      <c r="AU156" s="14" t="s">
        <v>83</v>
      </c>
    </row>
    <row r="157" s="12" customFormat="1" ht="25.92" customHeight="1">
      <c r="A157" s="12"/>
      <c r="B157" s="201"/>
      <c r="C157" s="202"/>
      <c r="D157" s="203" t="s">
        <v>72</v>
      </c>
      <c r="E157" s="204" t="s">
        <v>207</v>
      </c>
      <c r="F157" s="204" t="s">
        <v>208</v>
      </c>
      <c r="G157" s="202"/>
      <c r="H157" s="202"/>
      <c r="I157" s="205"/>
      <c r="J157" s="206">
        <f>BK157</f>
        <v>0</v>
      </c>
      <c r="K157" s="202"/>
      <c r="L157" s="207"/>
      <c r="M157" s="208"/>
      <c r="N157" s="209"/>
      <c r="O157" s="209"/>
      <c r="P157" s="210">
        <f>P158</f>
        <v>0</v>
      </c>
      <c r="Q157" s="209"/>
      <c r="R157" s="210">
        <f>R158</f>
        <v>0</v>
      </c>
      <c r="S157" s="209"/>
      <c r="T157" s="211">
        <f>T158</f>
        <v>0.16638939999999999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2" t="s">
        <v>83</v>
      </c>
      <c r="AT157" s="213" t="s">
        <v>72</v>
      </c>
      <c r="AU157" s="213" t="s">
        <v>73</v>
      </c>
      <c r="AY157" s="212" t="s">
        <v>139</v>
      </c>
      <c r="BK157" s="214">
        <f>BK158</f>
        <v>0</v>
      </c>
    </row>
    <row r="158" s="12" customFormat="1" ht="22.8" customHeight="1">
      <c r="A158" s="12"/>
      <c r="B158" s="201"/>
      <c r="C158" s="202"/>
      <c r="D158" s="203" t="s">
        <v>72</v>
      </c>
      <c r="E158" s="215" t="s">
        <v>209</v>
      </c>
      <c r="F158" s="215" t="s">
        <v>210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SUM(P159:P160)</f>
        <v>0</v>
      </c>
      <c r="Q158" s="209"/>
      <c r="R158" s="210">
        <f>SUM(R159:R160)</f>
        <v>0</v>
      </c>
      <c r="S158" s="209"/>
      <c r="T158" s="211">
        <f>SUM(T159:T160)</f>
        <v>0.16638939999999999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83</v>
      </c>
      <c r="AT158" s="213" t="s">
        <v>72</v>
      </c>
      <c r="AU158" s="213" t="s">
        <v>81</v>
      </c>
      <c r="AY158" s="212" t="s">
        <v>139</v>
      </c>
      <c r="BK158" s="214">
        <f>SUM(BK159:BK160)</f>
        <v>0</v>
      </c>
    </row>
    <row r="159" s="2" customFormat="1" ht="16.5" customHeight="1">
      <c r="A159" s="35"/>
      <c r="B159" s="36"/>
      <c r="C159" s="217" t="s">
        <v>211</v>
      </c>
      <c r="D159" s="217" t="s">
        <v>141</v>
      </c>
      <c r="E159" s="218" t="s">
        <v>212</v>
      </c>
      <c r="F159" s="219" t="s">
        <v>213</v>
      </c>
      <c r="G159" s="220" t="s">
        <v>151</v>
      </c>
      <c r="H159" s="221">
        <v>29.140000000000001</v>
      </c>
      <c r="I159" s="222"/>
      <c r="J159" s="223">
        <f>ROUND(I159*H159,2)</f>
        <v>0</v>
      </c>
      <c r="K159" s="224"/>
      <c r="L159" s="41"/>
      <c r="M159" s="225" t="s">
        <v>1</v>
      </c>
      <c r="N159" s="226" t="s">
        <v>40</v>
      </c>
      <c r="O159" s="89"/>
      <c r="P159" s="227">
        <f>O159*H159</f>
        <v>0</v>
      </c>
      <c r="Q159" s="227">
        <v>0</v>
      </c>
      <c r="R159" s="227">
        <f>Q159*H159</f>
        <v>0</v>
      </c>
      <c r="S159" s="227">
        <v>0.0057099999999999998</v>
      </c>
      <c r="T159" s="228">
        <f>S159*H159</f>
        <v>0.16638939999999999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214</v>
      </c>
      <c r="AT159" s="229" t="s">
        <v>141</v>
      </c>
      <c r="AU159" s="229" t="s">
        <v>83</v>
      </c>
      <c r="AY159" s="14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145</v>
      </c>
      <c r="BK159" s="230">
        <f>ROUND(I159*H159,2)</f>
        <v>0</v>
      </c>
      <c r="BL159" s="14" t="s">
        <v>214</v>
      </c>
      <c r="BM159" s="229" t="s">
        <v>215</v>
      </c>
    </row>
    <row r="160" s="2" customFormat="1">
      <c r="A160" s="35"/>
      <c r="B160" s="36"/>
      <c r="C160" s="37"/>
      <c r="D160" s="231" t="s">
        <v>147</v>
      </c>
      <c r="E160" s="37"/>
      <c r="F160" s="232" t="s">
        <v>216</v>
      </c>
      <c r="G160" s="37"/>
      <c r="H160" s="37"/>
      <c r="I160" s="233"/>
      <c r="J160" s="37"/>
      <c r="K160" s="37"/>
      <c r="L160" s="41"/>
      <c r="M160" s="234"/>
      <c r="N160" s="235"/>
      <c r="O160" s="89"/>
      <c r="P160" s="89"/>
      <c r="Q160" s="89"/>
      <c r="R160" s="89"/>
      <c r="S160" s="89"/>
      <c r="T160" s="90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147</v>
      </c>
      <c r="AU160" s="14" t="s">
        <v>83</v>
      </c>
    </row>
    <row r="161" s="12" customFormat="1" ht="25.92" customHeight="1">
      <c r="A161" s="12"/>
      <c r="B161" s="201"/>
      <c r="C161" s="202"/>
      <c r="D161" s="203" t="s">
        <v>72</v>
      </c>
      <c r="E161" s="204" t="s">
        <v>217</v>
      </c>
      <c r="F161" s="204" t="s">
        <v>218</v>
      </c>
      <c r="G161" s="202"/>
      <c r="H161" s="202"/>
      <c r="I161" s="205"/>
      <c r="J161" s="206">
        <f>BK161</f>
        <v>0</v>
      </c>
      <c r="K161" s="202"/>
      <c r="L161" s="207"/>
      <c r="M161" s="208"/>
      <c r="N161" s="209"/>
      <c r="O161" s="209"/>
      <c r="P161" s="210">
        <f>P162+P165+P168</f>
        <v>0</v>
      </c>
      <c r="Q161" s="209"/>
      <c r="R161" s="210">
        <f>R162+R165+R168</f>
        <v>0</v>
      </c>
      <c r="S161" s="209"/>
      <c r="T161" s="211">
        <f>T162+T165+T168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165</v>
      </c>
      <c r="AT161" s="213" t="s">
        <v>72</v>
      </c>
      <c r="AU161" s="213" t="s">
        <v>73</v>
      </c>
      <c r="AY161" s="212" t="s">
        <v>139</v>
      </c>
      <c r="BK161" s="214">
        <f>BK162+BK165+BK168</f>
        <v>0</v>
      </c>
    </row>
    <row r="162" s="12" customFormat="1" ht="22.8" customHeight="1">
      <c r="A162" s="12"/>
      <c r="B162" s="201"/>
      <c r="C162" s="202"/>
      <c r="D162" s="203" t="s">
        <v>72</v>
      </c>
      <c r="E162" s="215" t="s">
        <v>219</v>
      </c>
      <c r="F162" s="215" t="s">
        <v>220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SUM(P163:P164)</f>
        <v>0</v>
      </c>
      <c r="Q162" s="209"/>
      <c r="R162" s="210">
        <f>SUM(R163:R164)</f>
        <v>0</v>
      </c>
      <c r="S162" s="209"/>
      <c r="T162" s="211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165</v>
      </c>
      <c r="AT162" s="213" t="s">
        <v>72</v>
      </c>
      <c r="AU162" s="213" t="s">
        <v>81</v>
      </c>
      <c r="AY162" s="212" t="s">
        <v>139</v>
      </c>
      <c r="BK162" s="214">
        <f>SUM(BK163:BK164)</f>
        <v>0</v>
      </c>
    </row>
    <row r="163" s="2" customFormat="1" ht="16.5" customHeight="1">
      <c r="A163" s="35"/>
      <c r="B163" s="36"/>
      <c r="C163" s="217" t="s">
        <v>221</v>
      </c>
      <c r="D163" s="217" t="s">
        <v>141</v>
      </c>
      <c r="E163" s="218" t="s">
        <v>222</v>
      </c>
      <c r="F163" s="219" t="s">
        <v>223</v>
      </c>
      <c r="G163" s="220" t="s">
        <v>224</v>
      </c>
      <c r="H163" s="221">
        <v>1</v>
      </c>
      <c r="I163" s="222"/>
      <c r="J163" s="223">
        <f>ROUND(I163*H163,2)</f>
        <v>0</v>
      </c>
      <c r="K163" s="224"/>
      <c r="L163" s="41"/>
      <c r="M163" s="225" t="s">
        <v>1</v>
      </c>
      <c r="N163" s="226" t="s">
        <v>40</v>
      </c>
      <c r="O163" s="89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225</v>
      </c>
      <c r="AT163" s="229" t="s">
        <v>141</v>
      </c>
      <c r="AU163" s="229" t="s">
        <v>83</v>
      </c>
      <c r="AY163" s="14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145</v>
      </c>
      <c r="BK163" s="230">
        <f>ROUND(I163*H163,2)</f>
        <v>0</v>
      </c>
      <c r="BL163" s="14" t="s">
        <v>225</v>
      </c>
      <c r="BM163" s="229" t="s">
        <v>226</v>
      </c>
    </row>
    <row r="164" s="2" customFormat="1">
      <c r="A164" s="35"/>
      <c r="B164" s="36"/>
      <c r="C164" s="37"/>
      <c r="D164" s="231" t="s">
        <v>147</v>
      </c>
      <c r="E164" s="37"/>
      <c r="F164" s="232" t="s">
        <v>223</v>
      </c>
      <c r="G164" s="37"/>
      <c r="H164" s="37"/>
      <c r="I164" s="233"/>
      <c r="J164" s="37"/>
      <c r="K164" s="37"/>
      <c r="L164" s="41"/>
      <c r="M164" s="234"/>
      <c r="N164" s="235"/>
      <c r="O164" s="89"/>
      <c r="P164" s="89"/>
      <c r="Q164" s="89"/>
      <c r="R164" s="89"/>
      <c r="S164" s="89"/>
      <c r="T164" s="9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147</v>
      </c>
      <c r="AU164" s="14" t="s">
        <v>83</v>
      </c>
    </row>
    <row r="165" s="12" customFormat="1" ht="22.8" customHeight="1">
      <c r="A165" s="12"/>
      <c r="B165" s="201"/>
      <c r="C165" s="202"/>
      <c r="D165" s="203" t="s">
        <v>72</v>
      </c>
      <c r="E165" s="215" t="s">
        <v>227</v>
      </c>
      <c r="F165" s="215" t="s">
        <v>228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SUM(P166:P167)</f>
        <v>0</v>
      </c>
      <c r="Q165" s="209"/>
      <c r="R165" s="210">
        <f>SUM(R166:R167)</f>
        <v>0</v>
      </c>
      <c r="S165" s="209"/>
      <c r="T165" s="211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165</v>
      </c>
      <c r="AT165" s="213" t="s">
        <v>72</v>
      </c>
      <c r="AU165" s="213" t="s">
        <v>81</v>
      </c>
      <c r="AY165" s="212" t="s">
        <v>139</v>
      </c>
      <c r="BK165" s="214">
        <f>SUM(BK166:BK167)</f>
        <v>0</v>
      </c>
    </row>
    <row r="166" s="2" customFormat="1" ht="16.5" customHeight="1">
      <c r="A166" s="35"/>
      <c r="B166" s="36"/>
      <c r="C166" s="217" t="s">
        <v>229</v>
      </c>
      <c r="D166" s="217" t="s">
        <v>141</v>
      </c>
      <c r="E166" s="218" t="s">
        <v>230</v>
      </c>
      <c r="F166" s="219" t="s">
        <v>228</v>
      </c>
      <c r="G166" s="220" t="s">
        <v>224</v>
      </c>
      <c r="H166" s="221">
        <v>1</v>
      </c>
      <c r="I166" s="222"/>
      <c r="J166" s="223">
        <f>ROUND(I166*H166,2)</f>
        <v>0</v>
      </c>
      <c r="K166" s="224"/>
      <c r="L166" s="41"/>
      <c r="M166" s="225" t="s">
        <v>1</v>
      </c>
      <c r="N166" s="226" t="s">
        <v>40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225</v>
      </c>
      <c r="AT166" s="229" t="s">
        <v>141</v>
      </c>
      <c r="AU166" s="229" t="s">
        <v>83</v>
      </c>
      <c r="AY166" s="14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145</v>
      </c>
      <c r="BK166" s="230">
        <f>ROUND(I166*H166,2)</f>
        <v>0</v>
      </c>
      <c r="BL166" s="14" t="s">
        <v>225</v>
      </c>
      <c r="BM166" s="229" t="s">
        <v>231</v>
      </c>
    </row>
    <row r="167" s="2" customFormat="1">
      <c r="A167" s="35"/>
      <c r="B167" s="36"/>
      <c r="C167" s="37"/>
      <c r="D167" s="231" t="s">
        <v>147</v>
      </c>
      <c r="E167" s="37"/>
      <c r="F167" s="232" t="s">
        <v>228</v>
      </c>
      <c r="G167" s="37"/>
      <c r="H167" s="37"/>
      <c r="I167" s="233"/>
      <c r="J167" s="37"/>
      <c r="K167" s="37"/>
      <c r="L167" s="41"/>
      <c r="M167" s="234"/>
      <c r="N167" s="235"/>
      <c r="O167" s="89"/>
      <c r="P167" s="89"/>
      <c r="Q167" s="89"/>
      <c r="R167" s="89"/>
      <c r="S167" s="89"/>
      <c r="T167" s="90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147</v>
      </c>
      <c r="AU167" s="14" t="s">
        <v>83</v>
      </c>
    </row>
    <row r="168" s="12" customFormat="1" ht="22.8" customHeight="1">
      <c r="A168" s="12"/>
      <c r="B168" s="201"/>
      <c r="C168" s="202"/>
      <c r="D168" s="203" t="s">
        <v>72</v>
      </c>
      <c r="E168" s="215" t="s">
        <v>232</v>
      </c>
      <c r="F168" s="215" t="s">
        <v>233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SUM(P169:P170)</f>
        <v>0</v>
      </c>
      <c r="Q168" s="209"/>
      <c r="R168" s="210">
        <f>SUM(R169:R170)</f>
        <v>0</v>
      </c>
      <c r="S168" s="209"/>
      <c r="T168" s="211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165</v>
      </c>
      <c r="AT168" s="213" t="s">
        <v>72</v>
      </c>
      <c r="AU168" s="213" t="s">
        <v>81</v>
      </c>
      <c r="AY168" s="212" t="s">
        <v>139</v>
      </c>
      <c r="BK168" s="214">
        <f>SUM(BK169:BK170)</f>
        <v>0</v>
      </c>
    </row>
    <row r="169" s="2" customFormat="1" ht="16.5" customHeight="1">
      <c r="A169" s="35"/>
      <c r="B169" s="36"/>
      <c r="C169" s="217" t="s">
        <v>214</v>
      </c>
      <c r="D169" s="217" t="s">
        <v>141</v>
      </c>
      <c r="E169" s="218" t="s">
        <v>234</v>
      </c>
      <c r="F169" s="219" t="s">
        <v>233</v>
      </c>
      <c r="G169" s="220" t="s">
        <v>224</v>
      </c>
      <c r="H169" s="221">
        <v>1</v>
      </c>
      <c r="I169" s="222"/>
      <c r="J169" s="223">
        <f>ROUND(I169*H169,2)</f>
        <v>0</v>
      </c>
      <c r="K169" s="224"/>
      <c r="L169" s="41"/>
      <c r="M169" s="225" t="s">
        <v>1</v>
      </c>
      <c r="N169" s="226" t="s">
        <v>40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225</v>
      </c>
      <c r="AT169" s="229" t="s">
        <v>141</v>
      </c>
      <c r="AU169" s="229" t="s">
        <v>83</v>
      </c>
      <c r="AY169" s="14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145</v>
      </c>
      <c r="BK169" s="230">
        <f>ROUND(I169*H169,2)</f>
        <v>0</v>
      </c>
      <c r="BL169" s="14" t="s">
        <v>225</v>
      </c>
      <c r="BM169" s="229" t="s">
        <v>235</v>
      </c>
    </row>
    <row r="170" s="2" customFormat="1">
      <c r="A170" s="35"/>
      <c r="B170" s="36"/>
      <c r="C170" s="37"/>
      <c r="D170" s="231" t="s">
        <v>147</v>
      </c>
      <c r="E170" s="37"/>
      <c r="F170" s="232" t="s">
        <v>233</v>
      </c>
      <c r="G170" s="37"/>
      <c r="H170" s="37"/>
      <c r="I170" s="233"/>
      <c r="J170" s="37"/>
      <c r="K170" s="37"/>
      <c r="L170" s="41"/>
      <c r="M170" s="247"/>
      <c r="N170" s="248"/>
      <c r="O170" s="249"/>
      <c r="P170" s="249"/>
      <c r="Q170" s="249"/>
      <c r="R170" s="249"/>
      <c r="S170" s="249"/>
      <c r="T170" s="250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147</v>
      </c>
      <c r="AU170" s="14" t="s">
        <v>83</v>
      </c>
    </row>
    <row r="171" s="2" customFormat="1" ht="6.96" customHeight="1">
      <c r="A171" s="35"/>
      <c r="B171" s="64"/>
      <c r="C171" s="65"/>
      <c r="D171" s="65"/>
      <c r="E171" s="65"/>
      <c r="F171" s="65"/>
      <c r="G171" s="65"/>
      <c r="H171" s="65"/>
      <c r="I171" s="65"/>
      <c r="J171" s="65"/>
      <c r="K171" s="65"/>
      <c r="L171" s="41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sheet="1" autoFilter="0" formatColumns="0" formatRows="0" objects="1" scenarios="1" spinCount="100000" saltValue="sZnPJW+Sp9AGkgWcuVi9zkm3GHtZtHsq4KiBLrSSn/57/+sYmnMPWwqD4QW+YlpwGJl/SFZnY0OVoEiyY4zCow==" hashValue="b6+pWErHJIg2TFSzlJ5XuD+tlTMz/ja4FfmX9ECySwQDzO8TEBSuOXXMXxun9noFsuFQB8Y6Kmq47mflQgsVgg==" algorithmName="SHA-512" password="CC35"/>
  <autoFilter ref="C126:K17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83</v>
      </c>
    </row>
    <row r="4" s="1" customFormat="1" ht="24.96" customHeight="1">
      <c r="B4" s="17"/>
      <c r="D4" s="136" t="s">
        <v>105</v>
      </c>
      <c r="L4" s="17"/>
      <c r="M4" s="137" t="s">
        <v>10</v>
      </c>
      <c r="AT4" s="14" t="s">
        <v>30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16</v>
      </c>
      <c r="L6" s="17"/>
    </row>
    <row r="7" s="1" customFormat="1" ht="16.5" customHeight="1">
      <c r="B7" s="17"/>
      <c r="E7" s="139" t="str">
        <f>'Rekapitulace stavby'!K6</f>
        <v>Demolice objektů u OŘ Plzeň 2024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106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236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18</v>
      </c>
      <c r="E11" s="35"/>
      <c r="F11" s="141" t="s">
        <v>1</v>
      </c>
      <c r="G11" s="35"/>
      <c r="H11" s="35"/>
      <c r="I11" s="138" t="s">
        <v>19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20</v>
      </c>
      <c r="E12" s="35"/>
      <c r="F12" s="141" t="s">
        <v>21</v>
      </c>
      <c r="G12" s="35"/>
      <c r="H12" s="35"/>
      <c r="I12" s="138" t="s">
        <v>22</v>
      </c>
      <c r="J12" s="142" t="str">
        <f>'Rekapitulace stavby'!AN8</f>
        <v>6. 9. 2024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24</v>
      </c>
      <c r="E14" s="35"/>
      <c r="F14" s="35"/>
      <c r="G14" s="35"/>
      <c r="H14" s="35"/>
      <c r="I14" s="138" t="s">
        <v>25</v>
      </c>
      <c r="J14" s="141" t="str">
        <f>IF('Rekapitulace stavby'!AN10="","",'Rekapitulace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tr">
        <f>IF('Rekapitulace stavby'!E11="","",'Rekapitulace stavby'!E11)</f>
        <v xml:space="preserve"> </v>
      </c>
      <c r="F15" s="35"/>
      <c r="G15" s="35"/>
      <c r="H15" s="35"/>
      <c r="I15" s="138" t="s">
        <v>26</v>
      </c>
      <c r="J15" s="141" t="str">
        <f>IF('Rekapitulace stavby'!AN11="","",'Rekapitulace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27</v>
      </c>
      <c r="E17" s="35"/>
      <c r="F17" s="35"/>
      <c r="G17" s="35"/>
      <c r="H17" s="35"/>
      <c r="I17" s="13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29</v>
      </c>
      <c r="E20" s="35"/>
      <c r="F20" s="35"/>
      <c r="G20" s="35"/>
      <c r="H20" s="35"/>
      <c r="I20" s="138" t="s">
        <v>25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26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31</v>
      </c>
      <c r="E23" s="35"/>
      <c r="F23" s="35"/>
      <c r="G23" s="35"/>
      <c r="H23" s="35"/>
      <c r="I23" s="138" t="s">
        <v>25</v>
      </c>
      <c r="J23" s="141" t="str">
        <f>IF('Rekapitulace stavby'!AN19="","",'Rekapitulace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tr">
        <f>IF('Rekapitulace stavby'!E20="","",'Rekapitulace stavby'!E20)</f>
        <v xml:space="preserve"> </v>
      </c>
      <c r="F24" s="35"/>
      <c r="G24" s="35"/>
      <c r="H24" s="35"/>
      <c r="I24" s="138" t="s">
        <v>26</v>
      </c>
      <c r="J24" s="141" t="str">
        <f>IF('Rekapitulace stavby'!AN20="","",'Rekapitulace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32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33</v>
      </c>
      <c r="E30" s="35"/>
      <c r="F30" s="35"/>
      <c r="G30" s="35"/>
      <c r="H30" s="35"/>
      <c r="I30" s="35"/>
      <c r="J30" s="149">
        <f>ROUND(J128,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35</v>
      </c>
      <c r="G32" s="35"/>
      <c r="H32" s="35"/>
      <c r="I32" s="150" t="s">
        <v>34</v>
      </c>
      <c r="J32" s="150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37</v>
      </c>
      <c r="E33" s="138" t="s">
        <v>38</v>
      </c>
      <c r="F33" s="152">
        <f>ROUND((SUM(BE128:BE184)),  2)</f>
        <v>0</v>
      </c>
      <c r="G33" s="35"/>
      <c r="H33" s="35"/>
      <c r="I33" s="153">
        <v>0.20999999999999999</v>
      </c>
      <c r="J33" s="152">
        <f>ROUND(((SUM(BE128:BE184))*I33),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39</v>
      </c>
      <c r="F34" s="152">
        <f>ROUND((SUM(BF128:BF184)),  2)</f>
        <v>0</v>
      </c>
      <c r="G34" s="35"/>
      <c r="H34" s="35"/>
      <c r="I34" s="153">
        <v>0.12</v>
      </c>
      <c r="J34" s="152">
        <f>ROUND(((SUM(BF128:BF184))*I34),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37</v>
      </c>
      <c r="E35" s="138" t="s">
        <v>40</v>
      </c>
      <c r="F35" s="152">
        <f>ROUND((SUM(BG128:BG184)),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41</v>
      </c>
      <c r="F36" s="152">
        <f>ROUND((SUM(BH128:BH184)),  2)</f>
        <v>0</v>
      </c>
      <c r="G36" s="35"/>
      <c r="H36" s="35"/>
      <c r="I36" s="153">
        <v>0.12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42</v>
      </c>
      <c r="F37" s="152">
        <f>ROUND((SUM(BI128:BI184)),  2)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Demolice objektů u OŘ Plzeň 2024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02 - Demolice garáže Kotouň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7" t="str">
        <f>IF(J12="","",J12)</f>
        <v>6. 9. 2024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111</v>
      </c>
      <c r="D96" s="37"/>
      <c r="E96" s="37"/>
      <c r="F96" s="37"/>
      <c r="G96" s="37"/>
      <c r="H96" s="37"/>
      <c r="I96" s="37"/>
      <c r="J96" s="108">
        <f>J128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J130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J143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J146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J159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118</v>
      </c>
      <c r="E102" s="180"/>
      <c r="F102" s="180"/>
      <c r="G102" s="180"/>
      <c r="H102" s="180"/>
      <c r="I102" s="180"/>
      <c r="J102" s="181">
        <f>J162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119</v>
      </c>
      <c r="E103" s="186"/>
      <c r="F103" s="186"/>
      <c r="G103" s="186"/>
      <c r="H103" s="186"/>
      <c r="I103" s="186"/>
      <c r="J103" s="187">
        <f>J163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237</v>
      </c>
      <c r="E104" s="180"/>
      <c r="F104" s="180"/>
      <c r="G104" s="180"/>
      <c r="H104" s="180"/>
      <c r="I104" s="180"/>
      <c r="J104" s="181">
        <f>J166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7"/>
      <c r="C105" s="178"/>
      <c r="D105" s="179" t="s">
        <v>120</v>
      </c>
      <c r="E105" s="180"/>
      <c r="F105" s="180"/>
      <c r="G105" s="180"/>
      <c r="H105" s="180"/>
      <c r="I105" s="180"/>
      <c r="J105" s="181">
        <f>J175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3"/>
      <c r="C106" s="184"/>
      <c r="D106" s="185" t="s">
        <v>121</v>
      </c>
      <c r="E106" s="186"/>
      <c r="F106" s="186"/>
      <c r="G106" s="186"/>
      <c r="H106" s="186"/>
      <c r="I106" s="186"/>
      <c r="J106" s="187">
        <f>J176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122</v>
      </c>
      <c r="E107" s="186"/>
      <c r="F107" s="186"/>
      <c r="G107" s="186"/>
      <c r="H107" s="186"/>
      <c r="I107" s="186"/>
      <c r="J107" s="187">
        <f>J179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123</v>
      </c>
      <c r="E108" s="186"/>
      <c r="F108" s="186"/>
      <c r="G108" s="186"/>
      <c r="H108" s="186"/>
      <c r="I108" s="186"/>
      <c r="J108" s="187">
        <f>J182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124</v>
      </c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2" t="str">
        <f>E7</f>
        <v>Demolice objektů u OŘ Plzeň 2024</v>
      </c>
      <c r="F118" s="29"/>
      <c r="G118" s="29"/>
      <c r="H118" s="29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106</v>
      </c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4" t="str">
        <f>E9</f>
        <v>SO 02 - Demolice garáže Kotouň</v>
      </c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7" t="str">
        <f>IF(J12="","",J12)</f>
        <v>6. 9. 2024</v>
      </c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9"/>
      <c r="B127" s="190"/>
      <c r="C127" s="191" t="s">
        <v>125</v>
      </c>
      <c r="D127" s="192" t="s">
        <v>58</v>
      </c>
      <c r="E127" s="192" t="s">
        <v>54</v>
      </c>
      <c r="F127" s="192" t="s">
        <v>55</v>
      </c>
      <c r="G127" s="192" t="s">
        <v>126</v>
      </c>
      <c r="H127" s="192" t="s">
        <v>127</v>
      </c>
      <c r="I127" s="192" t="s">
        <v>128</v>
      </c>
      <c r="J127" s="193" t="s">
        <v>110</v>
      </c>
      <c r="K127" s="194" t="s">
        <v>129</v>
      </c>
      <c r="L127" s="195"/>
      <c r="M127" s="98" t="s">
        <v>1</v>
      </c>
      <c r="N127" s="99" t="s">
        <v>37</v>
      </c>
      <c r="O127" s="99" t="s">
        <v>130</v>
      </c>
      <c r="P127" s="99" t="s">
        <v>131</v>
      </c>
      <c r="Q127" s="99" t="s">
        <v>132</v>
      </c>
      <c r="R127" s="99" t="s">
        <v>133</v>
      </c>
      <c r="S127" s="99" t="s">
        <v>134</v>
      </c>
      <c r="T127" s="100" t="s">
        <v>135</v>
      </c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</row>
    <row r="128" s="2" customFormat="1" ht="22.8" customHeight="1">
      <c r="A128" s="35"/>
      <c r="B128" s="36"/>
      <c r="C128" s="105" t="s">
        <v>136</v>
      </c>
      <c r="D128" s="37"/>
      <c r="E128" s="37"/>
      <c r="F128" s="37"/>
      <c r="G128" s="37"/>
      <c r="H128" s="37"/>
      <c r="I128" s="37"/>
      <c r="J128" s="196">
        <f>BK128</f>
        <v>0</v>
      </c>
      <c r="K128" s="37"/>
      <c r="L128" s="41"/>
      <c r="M128" s="101"/>
      <c r="N128" s="197"/>
      <c r="O128" s="102"/>
      <c r="P128" s="198">
        <f>P129+P162+P166+P175</f>
        <v>0</v>
      </c>
      <c r="Q128" s="102"/>
      <c r="R128" s="198">
        <f>R129+R162+R166+R175</f>
        <v>7.9207039999999997</v>
      </c>
      <c r="S128" s="102"/>
      <c r="T128" s="199">
        <f>T129+T162+T166+T175</f>
        <v>12.587168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112</v>
      </c>
      <c r="BK128" s="200">
        <f>BK129+BK162+BK166+BK175</f>
        <v>0</v>
      </c>
    </row>
    <row r="129" s="12" customFormat="1" ht="25.92" customHeight="1">
      <c r="A129" s="12"/>
      <c r="B129" s="201"/>
      <c r="C129" s="202"/>
      <c r="D129" s="203" t="s">
        <v>72</v>
      </c>
      <c r="E129" s="204" t="s">
        <v>137</v>
      </c>
      <c r="F129" s="204" t="s">
        <v>138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P130+P143+P146+P159</f>
        <v>0</v>
      </c>
      <c r="Q129" s="209"/>
      <c r="R129" s="210">
        <f>R130+R143+R146+R159</f>
        <v>7.9207039999999997</v>
      </c>
      <c r="S129" s="209"/>
      <c r="T129" s="211">
        <f>T130+T143+T146+T159</f>
        <v>12.378080000000001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81</v>
      </c>
      <c r="AT129" s="213" t="s">
        <v>72</v>
      </c>
      <c r="AU129" s="213" t="s">
        <v>73</v>
      </c>
      <c r="AY129" s="212" t="s">
        <v>139</v>
      </c>
      <c r="BK129" s="214">
        <f>BK130+BK143+BK146+BK159</f>
        <v>0</v>
      </c>
    </row>
    <row r="130" s="12" customFormat="1" ht="22.8" customHeight="1">
      <c r="A130" s="12"/>
      <c r="B130" s="201"/>
      <c r="C130" s="202"/>
      <c r="D130" s="203" t="s">
        <v>72</v>
      </c>
      <c r="E130" s="215" t="s">
        <v>81</v>
      </c>
      <c r="F130" s="215" t="s">
        <v>140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SUM(P131:P142)</f>
        <v>0</v>
      </c>
      <c r="Q130" s="209"/>
      <c r="R130" s="210">
        <f>SUM(R131:R142)</f>
        <v>7.9207039999999997</v>
      </c>
      <c r="S130" s="209"/>
      <c r="T130" s="211">
        <f>SUM(T131:T142)</f>
        <v>9.152000000000001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81</v>
      </c>
      <c r="AT130" s="213" t="s">
        <v>72</v>
      </c>
      <c r="AU130" s="213" t="s">
        <v>81</v>
      </c>
      <c r="AY130" s="212" t="s">
        <v>139</v>
      </c>
      <c r="BK130" s="214">
        <f>SUM(BK131:BK142)</f>
        <v>0</v>
      </c>
    </row>
    <row r="131" s="2" customFormat="1" ht="24.15" customHeight="1">
      <c r="A131" s="35"/>
      <c r="B131" s="36"/>
      <c r="C131" s="217" t="s">
        <v>81</v>
      </c>
      <c r="D131" s="217" t="s">
        <v>141</v>
      </c>
      <c r="E131" s="218" t="s">
        <v>238</v>
      </c>
      <c r="F131" s="219" t="s">
        <v>239</v>
      </c>
      <c r="G131" s="220" t="s">
        <v>151</v>
      </c>
      <c r="H131" s="221">
        <v>35.200000000000003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40</v>
      </c>
      <c r="O131" s="89"/>
      <c r="P131" s="227">
        <f>O131*H131</f>
        <v>0</v>
      </c>
      <c r="Q131" s="227">
        <v>0</v>
      </c>
      <c r="R131" s="227">
        <f>Q131*H131</f>
        <v>0</v>
      </c>
      <c r="S131" s="227">
        <v>0.26000000000000001</v>
      </c>
      <c r="T131" s="228">
        <f>S131*H131</f>
        <v>9.152000000000001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145</v>
      </c>
      <c r="AT131" s="229" t="s">
        <v>141</v>
      </c>
      <c r="AU131" s="229" t="s">
        <v>83</v>
      </c>
      <c r="AY131" s="14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145</v>
      </c>
      <c r="BK131" s="230">
        <f>ROUND(I131*H131,2)</f>
        <v>0</v>
      </c>
      <c r="BL131" s="14" t="s">
        <v>145</v>
      </c>
      <c r="BM131" s="229" t="s">
        <v>240</v>
      </c>
    </row>
    <row r="132" s="2" customFormat="1">
      <c r="A132" s="35"/>
      <c r="B132" s="36"/>
      <c r="C132" s="37"/>
      <c r="D132" s="231" t="s">
        <v>147</v>
      </c>
      <c r="E132" s="37"/>
      <c r="F132" s="232" t="s">
        <v>241</v>
      </c>
      <c r="G132" s="37"/>
      <c r="H132" s="37"/>
      <c r="I132" s="233"/>
      <c r="J132" s="37"/>
      <c r="K132" s="37"/>
      <c r="L132" s="41"/>
      <c r="M132" s="234"/>
      <c r="N132" s="235"/>
      <c r="O132" s="89"/>
      <c r="P132" s="89"/>
      <c r="Q132" s="89"/>
      <c r="R132" s="89"/>
      <c r="S132" s="89"/>
      <c r="T132" s="90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147</v>
      </c>
      <c r="AU132" s="14" t="s">
        <v>83</v>
      </c>
    </row>
    <row r="133" s="2" customFormat="1" ht="33" customHeight="1">
      <c r="A133" s="35"/>
      <c r="B133" s="36"/>
      <c r="C133" s="217" t="s">
        <v>83</v>
      </c>
      <c r="D133" s="217" t="s">
        <v>141</v>
      </c>
      <c r="E133" s="218" t="s">
        <v>142</v>
      </c>
      <c r="F133" s="219" t="s">
        <v>143</v>
      </c>
      <c r="G133" s="220" t="s">
        <v>144</v>
      </c>
      <c r="H133" s="221">
        <v>10.560000000000001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40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145</v>
      </c>
      <c r="AT133" s="229" t="s">
        <v>141</v>
      </c>
      <c r="AU133" s="229" t="s">
        <v>83</v>
      </c>
      <c r="AY133" s="14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145</v>
      </c>
      <c r="BK133" s="230">
        <f>ROUND(I133*H133,2)</f>
        <v>0</v>
      </c>
      <c r="BL133" s="14" t="s">
        <v>145</v>
      </c>
      <c r="BM133" s="229" t="s">
        <v>242</v>
      </c>
    </row>
    <row r="134" s="2" customFormat="1">
      <c r="A134" s="35"/>
      <c r="B134" s="36"/>
      <c r="C134" s="37"/>
      <c r="D134" s="231" t="s">
        <v>147</v>
      </c>
      <c r="E134" s="37"/>
      <c r="F134" s="232" t="s">
        <v>148</v>
      </c>
      <c r="G134" s="37"/>
      <c r="H134" s="37"/>
      <c r="I134" s="233"/>
      <c r="J134" s="37"/>
      <c r="K134" s="37"/>
      <c r="L134" s="41"/>
      <c r="M134" s="234"/>
      <c r="N134" s="235"/>
      <c r="O134" s="89"/>
      <c r="P134" s="89"/>
      <c r="Q134" s="89"/>
      <c r="R134" s="89"/>
      <c r="S134" s="89"/>
      <c r="T134" s="9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147</v>
      </c>
      <c r="AU134" s="14" t="s">
        <v>83</v>
      </c>
    </row>
    <row r="135" s="2" customFormat="1" ht="24.15" customHeight="1">
      <c r="A135" s="35"/>
      <c r="B135" s="36"/>
      <c r="C135" s="217" t="s">
        <v>154</v>
      </c>
      <c r="D135" s="217" t="s">
        <v>141</v>
      </c>
      <c r="E135" s="218" t="s">
        <v>149</v>
      </c>
      <c r="F135" s="219" t="s">
        <v>150</v>
      </c>
      <c r="G135" s="220" t="s">
        <v>151</v>
      </c>
      <c r="H135" s="221">
        <v>35.200000000000003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40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145</v>
      </c>
      <c r="AT135" s="229" t="s">
        <v>141</v>
      </c>
      <c r="AU135" s="229" t="s">
        <v>83</v>
      </c>
      <c r="AY135" s="14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145</v>
      </c>
      <c r="BK135" s="230">
        <f>ROUND(I135*H135,2)</f>
        <v>0</v>
      </c>
      <c r="BL135" s="14" t="s">
        <v>145</v>
      </c>
      <c r="BM135" s="229" t="s">
        <v>243</v>
      </c>
    </row>
    <row r="136" s="2" customFormat="1">
      <c r="A136" s="35"/>
      <c r="B136" s="36"/>
      <c r="C136" s="37"/>
      <c r="D136" s="231" t="s">
        <v>147</v>
      </c>
      <c r="E136" s="37"/>
      <c r="F136" s="232" t="s">
        <v>153</v>
      </c>
      <c r="G136" s="37"/>
      <c r="H136" s="37"/>
      <c r="I136" s="233"/>
      <c r="J136" s="37"/>
      <c r="K136" s="37"/>
      <c r="L136" s="41"/>
      <c r="M136" s="234"/>
      <c r="N136" s="235"/>
      <c r="O136" s="89"/>
      <c r="P136" s="89"/>
      <c r="Q136" s="89"/>
      <c r="R136" s="89"/>
      <c r="S136" s="89"/>
      <c r="T136" s="90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147</v>
      </c>
      <c r="AU136" s="14" t="s">
        <v>83</v>
      </c>
    </row>
    <row r="137" s="2" customFormat="1" ht="16.5" customHeight="1">
      <c r="A137" s="35"/>
      <c r="B137" s="36"/>
      <c r="C137" s="236" t="s">
        <v>145</v>
      </c>
      <c r="D137" s="236" t="s">
        <v>155</v>
      </c>
      <c r="E137" s="237" t="s">
        <v>156</v>
      </c>
      <c r="F137" s="238" t="s">
        <v>157</v>
      </c>
      <c r="G137" s="239" t="s">
        <v>158</v>
      </c>
      <c r="H137" s="240">
        <v>7.9199999999999999</v>
      </c>
      <c r="I137" s="241"/>
      <c r="J137" s="242">
        <f>ROUND(I137*H137,2)</f>
        <v>0</v>
      </c>
      <c r="K137" s="243"/>
      <c r="L137" s="244"/>
      <c r="M137" s="245" t="s">
        <v>1</v>
      </c>
      <c r="N137" s="246" t="s">
        <v>40</v>
      </c>
      <c r="O137" s="89"/>
      <c r="P137" s="227">
        <f>O137*H137</f>
        <v>0</v>
      </c>
      <c r="Q137" s="227">
        <v>1</v>
      </c>
      <c r="R137" s="227">
        <f>Q137*H137</f>
        <v>7.9199999999999999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159</v>
      </c>
      <c r="AT137" s="229" t="s">
        <v>155</v>
      </c>
      <c r="AU137" s="229" t="s">
        <v>83</v>
      </c>
      <c r="AY137" s="14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145</v>
      </c>
      <c r="BK137" s="230">
        <f>ROUND(I137*H137,2)</f>
        <v>0</v>
      </c>
      <c r="BL137" s="14" t="s">
        <v>145</v>
      </c>
      <c r="BM137" s="229" t="s">
        <v>244</v>
      </c>
    </row>
    <row r="138" s="2" customFormat="1">
      <c r="A138" s="35"/>
      <c r="B138" s="36"/>
      <c r="C138" s="37"/>
      <c r="D138" s="231" t="s">
        <v>147</v>
      </c>
      <c r="E138" s="37"/>
      <c r="F138" s="232" t="s">
        <v>157</v>
      </c>
      <c r="G138" s="37"/>
      <c r="H138" s="37"/>
      <c r="I138" s="233"/>
      <c r="J138" s="37"/>
      <c r="K138" s="37"/>
      <c r="L138" s="41"/>
      <c r="M138" s="234"/>
      <c r="N138" s="235"/>
      <c r="O138" s="89"/>
      <c r="P138" s="89"/>
      <c r="Q138" s="89"/>
      <c r="R138" s="89"/>
      <c r="S138" s="89"/>
      <c r="T138" s="90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147</v>
      </c>
      <c r="AU138" s="14" t="s">
        <v>83</v>
      </c>
    </row>
    <row r="139" s="2" customFormat="1" ht="24.15" customHeight="1">
      <c r="A139" s="35"/>
      <c r="B139" s="36"/>
      <c r="C139" s="217" t="s">
        <v>165</v>
      </c>
      <c r="D139" s="217" t="s">
        <v>141</v>
      </c>
      <c r="E139" s="218" t="s">
        <v>161</v>
      </c>
      <c r="F139" s="219" t="s">
        <v>162</v>
      </c>
      <c r="G139" s="220" t="s">
        <v>151</v>
      </c>
      <c r="H139" s="221">
        <v>35.200000000000003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40</v>
      </c>
      <c r="O139" s="89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145</v>
      </c>
      <c r="AT139" s="229" t="s">
        <v>141</v>
      </c>
      <c r="AU139" s="229" t="s">
        <v>83</v>
      </c>
      <c r="AY139" s="14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145</v>
      </c>
      <c r="BK139" s="230">
        <f>ROUND(I139*H139,2)</f>
        <v>0</v>
      </c>
      <c r="BL139" s="14" t="s">
        <v>145</v>
      </c>
      <c r="BM139" s="229" t="s">
        <v>245</v>
      </c>
    </row>
    <row r="140" s="2" customFormat="1">
      <c r="A140" s="35"/>
      <c r="B140" s="36"/>
      <c r="C140" s="37"/>
      <c r="D140" s="231" t="s">
        <v>147</v>
      </c>
      <c r="E140" s="37"/>
      <c r="F140" s="232" t="s">
        <v>164</v>
      </c>
      <c r="G140" s="37"/>
      <c r="H140" s="37"/>
      <c r="I140" s="233"/>
      <c r="J140" s="37"/>
      <c r="K140" s="37"/>
      <c r="L140" s="41"/>
      <c r="M140" s="234"/>
      <c r="N140" s="235"/>
      <c r="O140" s="89"/>
      <c r="P140" s="89"/>
      <c r="Q140" s="89"/>
      <c r="R140" s="89"/>
      <c r="S140" s="89"/>
      <c r="T140" s="90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147</v>
      </c>
      <c r="AU140" s="14" t="s">
        <v>83</v>
      </c>
    </row>
    <row r="141" s="2" customFormat="1" ht="16.5" customHeight="1">
      <c r="A141" s="35"/>
      <c r="B141" s="36"/>
      <c r="C141" s="236" t="s">
        <v>172</v>
      </c>
      <c r="D141" s="236" t="s">
        <v>155</v>
      </c>
      <c r="E141" s="237" t="s">
        <v>166</v>
      </c>
      <c r="F141" s="238" t="s">
        <v>167</v>
      </c>
      <c r="G141" s="239" t="s">
        <v>168</v>
      </c>
      <c r="H141" s="240">
        <v>0.70399999999999996</v>
      </c>
      <c r="I141" s="241"/>
      <c r="J141" s="242">
        <f>ROUND(I141*H141,2)</f>
        <v>0</v>
      </c>
      <c r="K141" s="243"/>
      <c r="L141" s="244"/>
      <c r="M141" s="245" t="s">
        <v>1</v>
      </c>
      <c r="N141" s="246" t="s">
        <v>40</v>
      </c>
      <c r="O141" s="89"/>
      <c r="P141" s="227">
        <f>O141*H141</f>
        <v>0</v>
      </c>
      <c r="Q141" s="227">
        <v>0.001</v>
      </c>
      <c r="R141" s="227">
        <f>Q141*H141</f>
        <v>0.00070399999999999998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159</v>
      </c>
      <c r="AT141" s="229" t="s">
        <v>155</v>
      </c>
      <c r="AU141" s="229" t="s">
        <v>83</v>
      </c>
      <c r="AY141" s="14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145</v>
      </c>
      <c r="BK141" s="230">
        <f>ROUND(I141*H141,2)</f>
        <v>0</v>
      </c>
      <c r="BL141" s="14" t="s">
        <v>145</v>
      </c>
      <c r="BM141" s="229" t="s">
        <v>246</v>
      </c>
    </row>
    <row r="142" s="2" customFormat="1">
      <c r="A142" s="35"/>
      <c r="B142" s="36"/>
      <c r="C142" s="37"/>
      <c r="D142" s="231" t="s">
        <v>147</v>
      </c>
      <c r="E142" s="37"/>
      <c r="F142" s="232" t="s">
        <v>167</v>
      </c>
      <c r="G142" s="37"/>
      <c r="H142" s="37"/>
      <c r="I142" s="233"/>
      <c r="J142" s="37"/>
      <c r="K142" s="37"/>
      <c r="L142" s="41"/>
      <c r="M142" s="234"/>
      <c r="N142" s="235"/>
      <c r="O142" s="89"/>
      <c r="P142" s="89"/>
      <c r="Q142" s="89"/>
      <c r="R142" s="89"/>
      <c r="S142" s="89"/>
      <c r="T142" s="90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147</v>
      </c>
      <c r="AU142" s="14" t="s">
        <v>83</v>
      </c>
    </row>
    <row r="143" s="12" customFormat="1" ht="22.8" customHeight="1">
      <c r="A143" s="12"/>
      <c r="B143" s="201"/>
      <c r="C143" s="202"/>
      <c r="D143" s="203" t="s">
        <v>72</v>
      </c>
      <c r="E143" s="215" t="s">
        <v>170</v>
      </c>
      <c r="F143" s="215" t="s">
        <v>171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SUM(P144:P145)</f>
        <v>0</v>
      </c>
      <c r="Q143" s="209"/>
      <c r="R143" s="210">
        <f>SUM(R144:R145)</f>
        <v>0</v>
      </c>
      <c r="S143" s="209"/>
      <c r="T143" s="211">
        <f>SUM(T144:T145)</f>
        <v>3.2260800000000001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72</v>
      </c>
      <c r="AU143" s="213" t="s">
        <v>81</v>
      </c>
      <c r="AY143" s="212" t="s">
        <v>139</v>
      </c>
      <c r="BK143" s="214">
        <f>SUM(BK144:BK145)</f>
        <v>0</v>
      </c>
    </row>
    <row r="144" s="2" customFormat="1" ht="24.15" customHeight="1">
      <c r="A144" s="35"/>
      <c r="B144" s="36"/>
      <c r="C144" s="217" t="s">
        <v>179</v>
      </c>
      <c r="D144" s="217" t="s">
        <v>141</v>
      </c>
      <c r="E144" s="218" t="s">
        <v>247</v>
      </c>
      <c r="F144" s="219" t="s">
        <v>248</v>
      </c>
      <c r="G144" s="220" t="s">
        <v>144</v>
      </c>
      <c r="H144" s="221">
        <v>82.719999999999999</v>
      </c>
      <c r="I144" s="222"/>
      <c r="J144" s="223">
        <f>ROUND(I144*H144,2)</f>
        <v>0</v>
      </c>
      <c r="K144" s="224"/>
      <c r="L144" s="41"/>
      <c r="M144" s="225" t="s">
        <v>1</v>
      </c>
      <c r="N144" s="226" t="s">
        <v>40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0.039</v>
      </c>
      <c r="T144" s="228">
        <f>S144*H144</f>
        <v>3.2260800000000001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145</v>
      </c>
      <c r="AT144" s="229" t="s">
        <v>141</v>
      </c>
      <c r="AU144" s="229" t="s">
        <v>83</v>
      </c>
      <c r="AY144" s="14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145</v>
      </c>
      <c r="BK144" s="230">
        <f>ROUND(I144*H144,2)</f>
        <v>0</v>
      </c>
      <c r="BL144" s="14" t="s">
        <v>145</v>
      </c>
      <c r="BM144" s="229" t="s">
        <v>249</v>
      </c>
    </row>
    <row r="145" s="2" customFormat="1">
      <c r="A145" s="35"/>
      <c r="B145" s="36"/>
      <c r="C145" s="37"/>
      <c r="D145" s="231" t="s">
        <v>147</v>
      </c>
      <c r="E145" s="37"/>
      <c r="F145" s="232" t="s">
        <v>250</v>
      </c>
      <c r="G145" s="37"/>
      <c r="H145" s="37"/>
      <c r="I145" s="233"/>
      <c r="J145" s="37"/>
      <c r="K145" s="37"/>
      <c r="L145" s="41"/>
      <c r="M145" s="234"/>
      <c r="N145" s="235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147</v>
      </c>
      <c r="AU145" s="14" t="s">
        <v>83</v>
      </c>
    </row>
    <row r="146" s="12" customFormat="1" ht="22.8" customHeight="1">
      <c r="A146" s="12"/>
      <c r="B146" s="201"/>
      <c r="C146" s="202"/>
      <c r="D146" s="203" t="s">
        <v>72</v>
      </c>
      <c r="E146" s="215" t="s">
        <v>177</v>
      </c>
      <c r="F146" s="215" t="s">
        <v>178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SUM(P147:P158)</f>
        <v>0</v>
      </c>
      <c r="Q146" s="209"/>
      <c r="R146" s="210">
        <f>SUM(R147:R158)</f>
        <v>0</v>
      </c>
      <c r="S146" s="209"/>
      <c r="T146" s="211">
        <f>SUM(T147:T158)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81</v>
      </c>
      <c r="AT146" s="213" t="s">
        <v>72</v>
      </c>
      <c r="AU146" s="213" t="s">
        <v>81</v>
      </c>
      <c r="AY146" s="212" t="s">
        <v>139</v>
      </c>
      <c r="BK146" s="214">
        <f>SUM(BK147:BK158)</f>
        <v>0</v>
      </c>
    </row>
    <row r="147" s="2" customFormat="1" ht="16.5" customHeight="1">
      <c r="A147" s="35"/>
      <c r="B147" s="36"/>
      <c r="C147" s="217" t="s">
        <v>159</v>
      </c>
      <c r="D147" s="217" t="s">
        <v>141</v>
      </c>
      <c r="E147" s="218" t="s">
        <v>180</v>
      </c>
      <c r="F147" s="219" t="s">
        <v>181</v>
      </c>
      <c r="G147" s="220" t="s">
        <v>158</v>
      </c>
      <c r="H147" s="221">
        <v>12.587</v>
      </c>
      <c r="I147" s="222"/>
      <c r="J147" s="223">
        <f>ROUND(I147*H147,2)</f>
        <v>0</v>
      </c>
      <c r="K147" s="224"/>
      <c r="L147" s="41"/>
      <c r="M147" s="225" t="s">
        <v>1</v>
      </c>
      <c r="N147" s="226" t="s">
        <v>40</v>
      </c>
      <c r="O147" s="89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145</v>
      </c>
      <c r="AT147" s="229" t="s">
        <v>141</v>
      </c>
      <c r="AU147" s="229" t="s">
        <v>83</v>
      </c>
      <c r="AY147" s="14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145</v>
      </c>
      <c r="BK147" s="230">
        <f>ROUND(I147*H147,2)</f>
        <v>0</v>
      </c>
      <c r="BL147" s="14" t="s">
        <v>145</v>
      </c>
      <c r="BM147" s="229" t="s">
        <v>251</v>
      </c>
    </row>
    <row r="148" s="2" customFormat="1">
      <c r="A148" s="35"/>
      <c r="B148" s="36"/>
      <c r="C148" s="37"/>
      <c r="D148" s="231" t="s">
        <v>147</v>
      </c>
      <c r="E148" s="37"/>
      <c r="F148" s="232" t="s">
        <v>183</v>
      </c>
      <c r="G148" s="37"/>
      <c r="H148" s="37"/>
      <c r="I148" s="233"/>
      <c r="J148" s="37"/>
      <c r="K148" s="37"/>
      <c r="L148" s="41"/>
      <c r="M148" s="234"/>
      <c r="N148" s="235"/>
      <c r="O148" s="89"/>
      <c r="P148" s="89"/>
      <c r="Q148" s="89"/>
      <c r="R148" s="89"/>
      <c r="S148" s="89"/>
      <c r="T148" s="9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147</v>
      </c>
      <c r="AU148" s="14" t="s">
        <v>83</v>
      </c>
    </row>
    <row r="149" s="2" customFormat="1" ht="24.15" customHeight="1">
      <c r="A149" s="35"/>
      <c r="B149" s="36"/>
      <c r="C149" s="217" t="s">
        <v>170</v>
      </c>
      <c r="D149" s="217" t="s">
        <v>141</v>
      </c>
      <c r="E149" s="218" t="s">
        <v>184</v>
      </c>
      <c r="F149" s="219" t="s">
        <v>185</v>
      </c>
      <c r="G149" s="220" t="s">
        <v>158</v>
      </c>
      <c r="H149" s="221">
        <v>12.587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40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145</v>
      </c>
      <c r="AT149" s="229" t="s">
        <v>141</v>
      </c>
      <c r="AU149" s="229" t="s">
        <v>83</v>
      </c>
      <c r="AY149" s="14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145</v>
      </c>
      <c r="BK149" s="230">
        <f>ROUND(I149*H149,2)</f>
        <v>0</v>
      </c>
      <c r="BL149" s="14" t="s">
        <v>145</v>
      </c>
      <c r="BM149" s="229" t="s">
        <v>252</v>
      </c>
    </row>
    <row r="150" s="2" customFormat="1">
      <c r="A150" s="35"/>
      <c r="B150" s="36"/>
      <c r="C150" s="37"/>
      <c r="D150" s="231" t="s">
        <v>147</v>
      </c>
      <c r="E150" s="37"/>
      <c r="F150" s="232" t="s">
        <v>187</v>
      </c>
      <c r="G150" s="37"/>
      <c r="H150" s="37"/>
      <c r="I150" s="233"/>
      <c r="J150" s="37"/>
      <c r="K150" s="37"/>
      <c r="L150" s="41"/>
      <c r="M150" s="234"/>
      <c r="N150" s="235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147</v>
      </c>
      <c r="AU150" s="14" t="s">
        <v>83</v>
      </c>
    </row>
    <row r="151" s="2" customFormat="1" ht="24.15" customHeight="1">
      <c r="A151" s="35"/>
      <c r="B151" s="36"/>
      <c r="C151" s="217" t="s">
        <v>192</v>
      </c>
      <c r="D151" s="217" t="s">
        <v>141</v>
      </c>
      <c r="E151" s="218" t="s">
        <v>188</v>
      </c>
      <c r="F151" s="219" t="s">
        <v>189</v>
      </c>
      <c r="G151" s="220" t="s">
        <v>158</v>
      </c>
      <c r="H151" s="221">
        <v>251.74000000000001</v>
      </c>
      <c r="I151" s="222"/>
      <c r="J151" s="223">
        <f>ROUND(I151*H151,2)</f>
        <v>0</v>
      </c>
      <c r="K151" s="224"/>
      <c r="L151" s="41"/>
      <c r="M151" s="225" t="s">
        <v>1</v>
      </c>
      <c r="N151" s="226" t="s">
        <v>40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145</v>
      </c>
      <c r="AT151" s="229" t="s">
        <v>141</v>
      </c>
      <c r="AU151" s="229" t="s">
        <v>83</v>
      </c>
      <c r="AY151" s="14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145</v>
      </c>
      <c r="BK151" s="230">
        <f>ROUND(I151*H151,2)</f>
        <v>0</v>
      </c>
      <c r="BL151" s="14" t="s">
        <v>145</v>
      </c>
      <c r="BM151" s="229" t="s">
        <v>253</v>
      </c>
    </row>
    <row r="152" s="2" customFormat="1">
      <c r="A152" s="35"/>
      <c r="B152" s="36"/>
      <c r="C152" s="37"/>
      <c r="D152" s="231" t="s">
        <v>147</v>
      </c>
      <c r="E152" s="37"/>
      <c r="F152" s="232" t="s">
        <v>191</v>
      </c>
      <c r="G152" s="37"/>
      <c r="H152" s="37"/>
      <c r="I152" s="233"/>
      <c r="J152" s="37"/>
      <c r="K152" s="37"/>
      <c r="L152" s="41"/>
      <c r="M152" s="234"/>
      <c r="N152" s="235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147</v>
      </c>
      <c r="AU152" s="14" t="s">
        <v>83</v>
      </c>
    </row>
    <row r="153" s="2" customFormat="1" ht="33" customHeight="1">
      <c r="A153" s="35"/>
      <c r="B153" s="36"/>
      <c r="C153" s="217" t="s">
        <v>197</v>
      </c>
      <c r="D153" s="217" t="s">
        <v>141</v>
      </c>
      <c r="E153" s="218" t="s">
        <v>254</v>
      </c>
      <c r="F153" s="219" t="s">
        <v>255</v>
      </c>
      <c r="G153" s="220" t="s">
        <v>158</v>
      </c>
      <c r="H153" s="221">
        <v>3.4350000000000001</v>
      </c>
      <c r="I153" s="222"/>
      <c r="J153" s="223">
        <f>ROUND(I153*H153,2)</f>
        <v>0</v>
      </c>
      <c r="K153" s="224"/>
      <c r="L153" s="41"/>
      <c r="M153" s="225" t="s">
        <v>1</v>
      </c>
      <c r="N153" s="226" t="s">
        <v>40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145</v>
      </c>
      <c r="AT153" s="229" t="s">
        <v>141</v>
      </c>
      <c r="AU153" s="229" t="s">
        <v>83</v>
      </c>
      <c r="AY153" s="14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145</v>
      </c>
      <c r="BK153" s="230">
        <f>ROUND(I153*H153,2)</f>
        <v>0</v>
      </c>
      <c r="BL153" s="14" t="s">
        <v>145</v>
      </c>
      <c r="BM153" s="229" t="s">
        <v>256</v>
      </c>
    </row>
    <row r="154" s="2" customFormat="1">
      <c r="A154" s="35"/>
      <c r="B154" s="36"/>
      <c r="C154" s="37"/>
      <c r="D154" s="231" t="s">
        <v>147</v>
      </c>
      <c r="E154" s="37"/>
      <c r="F154" s="232" t="s">
        <v>257</v>
      </c>
      <c r="G154" s="37"/>
      <c r="H154" s="37"/>
      <c r="I154" s="233"/>
      <c r="J154" s="37"/>
      <c r="K154" s="37"/>
      <c r="L154" s="41"/>
      <c r="M154" s="234"/>
      <c r="N154" s="235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147</v>
      </c>
      <c r="AU154" s="14" t="s">
        <v>83</v>
      </c>
    </row>
    <row r="155" s="2" customFormat="1" ht="37.8" customHeight="1">
      <c r="A155" s="35"/>
      <c r="B155" s="36"/>
      <c r="C155" s="217" t="s">
        <v>8</v>
      </c>
      <c r="D155" s="217" t="s">
        <v>141</v>
      </c>
      <c r="E155" s="218" t="s">
        <v>258</v>
      </c>
      <c r="F155" s="219" t="s">
        <v>259</v>
      </c>
      <c r="G155" s="220" t="s">
        <v>158</v>
      </c>
      <c r="H155" s="221">
        <v>9.1519999999999992</v>
      </c>
      <c r="I155" s="222"/>
      <c r="J155" s="223">
        <f>ROUND(I155*H155,2)</f>
        <v>0</v>
      </c>
      <c r="K155" s="224"/>
      <c r="L155" s="41"/>
      <c r="M155" s="225" t="s">
        <v>1</v>
      </c>
      <c r="N155" s="226" t="s">
        <v>40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145</v>
      </c>
      <c r="AT155" s="229" t="s">
        <v>141</v>
      </c>
      <c r="AU155" s="229" t="s">
        <v>83</v>
      </c>
      <c r="AY155" s="14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145</v>
      </c>
      <c r="BK155" s="230">
        <f>ROUND(I155*H155,2)</f>
        <v>0</v>
      </c>
      <c r="BL155" s="14" t="s">
        <v>145</v>
      </c>
      <c r="BM155" s="229" t="s">
        <v>260</v>
      </c>
    </row>
    <row r="156" s="2" customFormat="1">
      <c r="A156" s="35"/>
      <c r="B156" s="36"/>
      <c r="C156" s="37"/>
      <c r="D156" s="231" t="s">
        <v>147</v>
      </c>
      <c r="E156" s="37"/>
      <c r="F156" s="232" t="s">
        <v>261</v>
      </c>
      <c r="G156" s="37"/>
      <c r="H156" s="37"/>
      <c r="I156" s="233"/>
      <c r="J156" s="37"/>
      <c r="K156" s="37"/>
      <c r="L156" s="41"/>
      <c r="M156" s="234"/>
      <c r="N156" s="235"/>
      <c r="O156" s="89"/>
      <c r="P156" s="89"/>
      <c r="Q156" s="89"/>
      <c r="R156" s="89"/>
      <c r="S156" s="89"/>
      <c r="T156" s="90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147</v>
      </c>
      <c r="AU156" s="14" t="s">
        <v>83</v>
      </c>
    </row>
    <row r="157" s="2" customFormat="1" ht="24.15" customHeight="1">
      <c r="A157" s="35"/>
      <c r="B157" s="36"/>
      <c r="C157" s="236" t="s">
        <v>211</v>
      </c>
      <c r="D157" s="236" t="s">
        <v>155</v>
      </c>
      <c r="E157" s="237" t="s">
        <v>198</v>
      </c>
      <c r="F157" s="238" t="s">
        <v>199</v>
      </c>
      <c r="G157" s="239" t="s">
        <v>158</v>
      </c>
      <c r="H157" s="240">
        <v>20</v>
      </c>
      <c r="I157" s="241"/>
      <c r="J157" s="242">
        <f>ROUND(I157*H157,2)</f>
        <v>0</v>
      </c>
      <c r="K157" s="243"/>
      <c r="L157" s="244"/>
      <c r="M157" s="245" t="s">
        <v>1</v>
      </c>
      <c r="N157" s="246" t="s">
        <v>40</v>
      </c>
      <c r="O157" s="89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159</v>
      </c>
      <c r="AT157" s="229" t="s">
        <v>155</v>
      </c>
      <c r="AU157" s="229" t="s">
        <v>83</v>
      </c>
      <c r="AY157" s="14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145</v>
      </c>
      <c r="BK157" s="230">
        <f>ROUND(I157*H157,2)</f>
        <v>0</v>
      </c>
      <c r="BL157" s="14" t="s">
        <v>145</v>
      </c>
      <c r="BM157" s="229" t="s">
        <v>262</v>
      </c>
    </row>
    <row r="158" s="2" customFormat="1">
      <c r="A158" s="35"/>
      <c r="B158" s="36"/>
      <c r="C158" s="37"/>
      <c r="D158" s="231" t="s">
        <v>147</v>
      </c>
      <c r="E158" s="37"/>
      <c r="F158" s="232" t="s">
        <v>199</v>
      </c>
      <c r="G158" s="37"/>
      <c r="H158" s="37"/>
      <c r="I158" s="233"/>
      <c r="J158" s="37"/>
      <c r="K158" s="37"/>
      <c r="L158" s="41"/>
      <c r="M158" s="234"/>
      <c r="N158" s="235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147</v>
      </c>
      <c r="AU158" s="14" t="s">
        <v>83</v>
      </c>
    </row>
    <row r="159" s="12" customFormat="1" ht="22.8" customHeight="1">
      <c r="A159" s="12"/>
      <c r="B159" s="201"/>
      <c r="C159" s="202"/>
      <c r="D159" s="203" t="s">
        <v>72</v>
      </c>
      <c r="E159" s="215" t="s">
        <v>201</v>
      </c>
      <c r="F159" s="215" t="s">
        <v>202</v>
      </c>
      <c r="G159" s="202"/>
      <c r="H159" s="202"/>
      <c r="I159" s="205"/>
      <c r="J159" s="216">
        <f>BK159</f>
        <v>0</v>
      </c>
      <c r="K159" s="202"/>
      <c r="L159" s="207"/>
      <c r="M159" s="208"/>
      <c r="N159" s="209"/>
      <c r="O159" s="209"/>
      <c r="P159" s="210">
        <f>SUM(P160:P161)</f>
        <v>0</v>
      </c>
      <c r="Q159" s="209"/>
      <c r="R159" s="210">
        <f>SUM(R160:R161)</f>
        <v>0</v>
      </c>
      <c r="S159" s="209"/>
      <c r="T159" s="211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81</v>
      </c>
      <c r="AT159" s="213" t="s">
        <v>72</v>
      </c>
      <c r="AU159" s="213" t="s">
        <v>81</v>
      </c>
      <c r="AY159" s="212" t="s">
        <v>139</v>
      </c>
      <c r="BK159" s="214">
        <f>SUM(BK160:BK161)</f>
        <v>0</v>
      </c>
    </row>
    <row r="160" s="2" customFormat="1" ht="16.5" customHeight="1">
      <c r="A160" s="35"/>
      <c r="B160" s="36"/>
      <c r="C160" s="217" t="s">
        <v>221</v>
      </c>
      <c r="D160" s="217" t="s">
        <v>141</v>
      </c>
      <c r="E160" s="218" t="s">
        <v>203</v>
      </c>
      <c r="F160" s="219" t="s">
        <v>204</v>
      </c>
      <c r="G160" s="220" t="s">
        <v>158</v>
      </c>
      <c r="H160" s="221">
        <v>7.9210000000000003</v>
      </c>
      <c r="I160" s="222"/>
      <c r="J160" s="223">
        <f>ROUND(I160*H160,2)</f>
        <v>0</v>
      </c>
      <c r="K160" s="224"/>
      <c r="L160" s="41"/>
      <c r="M160" s="225" t="s">
        <v>1</v>
      </c>
      <c r="N160" s="226" t="s">
        <v>40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145</v>
      </c>
      <c r="AT160" s="229" t="s">
        <v>141</v>
      </c>
      <c r="AU160" s="229" t="s">
        <v>83</v>
      </c>
      <c r="AY160" s="14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145</v>
      </c>
      <c r="BK160" s="230">
        <f>ROUND(I160*H160,2)</f>
        <v>0</v>
      </c>
      <c r="BL160" s="14" t="s">
        <v>145</v>
      </c>
      <c r="BM160" s="229" t="s">
        <v>263</v>
      </c>
    </row>
    <row r="161" s="2" customFormat="1">
      <c r="A161" s="35"/>
      <c r="B161" s="36"/>
      <c r="C161" s="37"/>
      <c r="D161" s="231" t="s">
        <v>147</v>
      </c>
      <c r="E161" s="37"/>
      <c r="F161" s="232" t="s">
        <v>206</v>
      </c>
      <c r="G161" s="37"/>
      <c r="H161" s="37"/>
      <c r="I161" s="233"/>
      <c r="J161" s="37"/>
      <c r="K161" s="37"/>
      <c r="L161" s="41"/>
      <c r="M161" s="234"/>
      <c r="N161" s="235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147</v>
      </c>
      <c r="AU161" s="14" t="s">
        <v>83</v>
      </c>
    </row>
    <row r="162" s="12" customFormat="1" ht="25.92" customHeight="1">
      <c r="A162" s="12"/>
      <c r="B162" s="201"/>
      <c r="C162" s="202"/>
      <c r="D162" s="203" t="s">
        <v>72</v>
      </c>
      <c r="E162" s="204" t="s">
        <v>207</v>
      </c>
      <c r="F162" s="204" t="s">
        <v>208</v>
      </c>
      <c r="G162" s="202"/>
      <c r="H162" s="202"/>
      <c r="I162" s="205"/>
      <c r="J162" s="206">
        <f>BK162</f>
        <v>0</v>
      </c>
      <c r="K162" s="202"/>
      <c r="L162" s="207"/>
      <c r="M162" s="208"/>
      <c r="N162" s="209"/>
      <c r="O162" s="209"/>
      <c r="P162" s="210">
        <f>P163</f>
        <v>0</v>
      </c>
      <c r="Q162" s="209"/>
      <c r="R162" s="210">
        <f>R163</f>
        <v>0</v>
      </c>
      <c r="S162" s="209"/>
      <c r="T162" s="211">
        <f>T163</f>
        <v>0.20908800000000002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83</v>
      </c>
      <c r="AT162" s="213" t="s">
        <v>72</v>
      </c>
      <c r="AU162" s="213" t="s">
        <v>73</v>
      </c>
      <c r="AY162" s="212" t="s">
        <v>139</v>
      </c>
      <c r="BK162" s="214">
        <f>BK163</f>
        <v>0</v>
      </c>
    </row>
    <row r="163" s="12" customFormat="1" ht="22.8" customHeight="1">
      <c r="A163" s="12"/>
      <c r="B163" s="201"/>
      <c r="C163" s="202"/>
      <c r="D163" s="203" t="s">
        <v>72</v>
      </c>
      <c r="E163" s="215" t="s">
        <v>209</v>
      </c>
      <c r="F163" s="215" t="s">
        <v>210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SUM(P164:P165)</f>
        <v>0</v>
      </c>
      <c r="Q163" s="209"/>
      <c r="R163" s="210">
        <f>SUM(R164:R165)</f>
        <v>0</v>
      </c>
      <c r="S163" s="209"/>
      <c r="T163" s="211">
        <f>SUM(T164:T165)</f>
        <v>0.20908800000000002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83</v>
      </c>
      <c r="AT163" s="213" t="s">
        <v>72</v>
      </c>
      <c r="AU163" s="213" t="s">
        <v>81</v>
      </c>
      <c r="AY163" s="212" t="s">
        <v>139</v>
      </c>
      <c r="BK163" s="214">
        <f>SUM(BK164:BK165)</f>
        <v>0</v>
      </c>
    </row>
    <row r="164" s="2" customFormat="1" ht="16.5" customHeight="1">
      <c r="A164" s="35"/>
      <c r="B164" s="36"/>
      <c r="C164" s="217" t="s">
        <v>229</v>
      </c>
      <c r="D164" s="217" t="s">
        <v>141</v>
      </c>
      <c r="E164" s="218" t="s">
        <v>264</v>
      </c>
      <c r="F164" s="219" t="s">
        <v>265</v>
      </c>
      <c r="G164" s="220" t="s">
        <v>151</v>
      </c>
      <c r="H164" s="221">
        <v>35.200000000000003</v>
      </c>
      <c r="I164" s="222"/>
      <c r="J164" s="223">
        <f>ROUND(I164*H164,2)</f>
        <v>0</v>
      </c>
      <c r="K164" s="224"/>
      <c r="L164" s="41"/>
      <c r="M164" s="225" t="s">
        <v>1</v>
      </c>
      <c r="N164" s="226" t="s">
        <v>40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0.00594</v>
      </c>
      <c r="T164" s="228">
        <f>S164*H164</f>
        <v>0.20908800000000002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214</v>
      </c>
      <c r="AT164" s="229" t="s">
        <v>141</v>
      </c>
      <c r="AU164" s="229" t="s">
        <v>83</v>
      </c>
      <c r="AY164" s="14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145</v>
      </c>
      <c r="BK164" s="230">
        <f>ROUND(I164*H164,2)</f>
        <v>0</v>
      </c>
      <c r="BL164" s="14" t="s">
        <v>214</v>
      </c>
      <c r="BM164" s="229" t="s">
        <v>266</v>
      </c>
    </row>
    <row r="165" s="2" customFormat="1">
      <c r="A165" s="35"/>
      <c r="B165" s="36"/>
      <c r="C165" s="37"/>
      <c r="D165" s="231" t="s">
        <v>147</v>
      </c>
      <c r="E165" s="37"/>
      <c r="F165" s="232" t="s">
        <v>267</v>
      </c>
      <c r="G165" s="37"/>
      <c r="H165" s="37"/>
      <c r="I165" s="233"/>
      <c r="J165" s="37"/>
      <c r="K165" s="37"/>
      <c r="L165" s="41"/>
      <c r="M165" s="234"/>
      <c r="N165" s="235"/>
      <c r="O165" s="89"/>
      <c r="P165" s="89"/>
      <c r="Q165" s="89"/>
      <c r="R165" s="89"/>
      <c r="S165" s="89"/>
      <c r="T165" s="90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147</v>
      </c>
      <c r="AU165" s="14" t="s">
        <v>83</v>
      </c>
    </row>
    <row r="166" s="12" customFormat="1" ht="25.92" customHeight="1">
      <c r="A166" s="12"/>
      <c r="B166" s="201"/>
      <c r="C166" s="202"/>
      <c r="D166" s="203" t="s">
        <v>72</v>
      </c>
      <c r="E166" s="204" t="s">
        <v>268</v>
      </c>
      <c r="F166" s="204" t="s">
        <v>269</v>
      </c>
      <c r="G166" s="202"/>
      <c r="H166" s="202"/>
      <c r="I166" s="205"/>
      <c r="J166" s="206">
        <f>BK166</f>
        <v>0</v>
      </c>
      <c r="K166" s="202"/>
      <c r="L166" s="207"/>
      <c r="M166" s="208"/>
      <c r="N166" s="209"/>
      <c r="O166" s="209"/>
      <c r="P166" s="210">
        <f>SUM(P167:P174)</f>
        <v>0</v>
      </c>
      <c r="Q166" s="209"/>
      <c r="R166" s="210">
        <f>SUM(R167:R174)</f>
        <v>0</v>
      </c>
      <c r="S166" s="209"/>
      <c r="T166" s="211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145</v>
      </c>
      <c r="AT166" s="213" t="s">
        <v>72</v>
      </c>
      <c r="AU166" s="213" t="s">
        <v>73</v>
      </c>
      <c r="AY166" s="212" t="s">
        <v>139</v>
      </c>
      <c r="BK166" s="214">
        <f>SUM(BK167:BK174)</f>
        <v>0</v>
      </c>
    </row>
    <row r="167" s="2" customFormat="1" ht="16.5" customHeight="1">
      <c r="A167" s="35"/>
      <c r="B167" s="36"/>
      <c r="C167" s="217" t="s">
        <v>214</v>
      </c>
      <c r="D167" s="217" t="s">
        <v>141</v>
      </c>
      <c r="E167" s="218" t="s">
        <v>270</v>
      </c>
      <c r="F167" s="219" t="s">
        <v>271</v>
      </c>
      <c r="G167" s="220" t="s">
        <v>272</v>
      </c>
      <c r="H167" s="221">
        <v>36</v>
      </c>
      <c r="I167" s="222"/>
      <c r="J167" s="223">
        <f>ROUND(I167*H167,2)</f>
        <v>0</v>
      </c>
      <c r="K167" s="224"/>
      <c r="L167" s="41"/>
      <c r="M167" s="225" t="s">
        <v>1</v>
      </c>
      <c r="N167" s="226" t="s">
        <v>40</v>
      </c>
      <c r="O167" s="89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273</v>
      </c>
      <c r="AT167" s="229" t="s">
        <v>141</v>
      </c>
      <c r="AU167" s="229" t="s">
        <v>81</v>
      </c>
      <c r="AY167" s="14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145</v>
      </c>
      <c r="BK167" s="230">
        <f>ROUND(I167*H167,2)</f>
        <v>0</v>
      </c>
      <c r="BL167" s="14" t="s">
        <v>273</v>
      </c>
      <c r="BM167" s="229" t="s">
        <v>274</v>
      </c>
    </row>
    <row r="168" s="2" customFormat="1">
      <c r="A168" s="35"/>
      <c r="B168" s="36"/>
      <c r="C168" s="37"/>
      <c r="D168" s="231" t="s">
        <v>147</v>
      </c>
      <c r="E168" s="37"/>
      <c r="F168" s="232" t="s">
        <v>275</v>
      </c>
      <c r="G168" s="37"/>
      <c r="H168" s="37"/>
      <c r="I168" s="233"/>
      <c r="J168" s="37"/>
      <c r="K168" s="37"/>
      <c r="L168" s="41"/>
      <c r="M168" s="234"/>
      <c r="N168" s="235"/>
      <c r="O168" s="89"/>
      <c r="P168" s="89"/>
      <c r="Q168" s="89"/>
      <c r="R168" s="89"/>
      <c r="S168" s="89"/>
      <c r="T168" s="90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147</v>
      </c>
      <c r="AU168" s="14" t="s">
        <v>81</v>
      </c>
    </row>
    <row r="169" s="2" customFormat="1" ht="16.5" customHeight="1">
      <c r="A169" s="35"/>
      <c r="B169" s="36"/>
      <c r="C169" s="217" t="s">
        <v>276</v>
      </c>
      <c r="D169" s="217" t="s">
        <v>141</v>
      </c>
      <c r="E169" s="218" t="s">
        <v>277</v>
      </c>
      <c r="F169" s="219" t="s">
        <v>278</v>
      </c>
      <c r="G169" s="220" t="s">
        <v>272</v>
      </c>
      <c r="H169" s="221">
        <v>16</v>
      </c>
      <c r="I169" s="222"/>
      <c r="J169" s="223">
        <f>ROUND(I169*H169,2)</f>
        <v>0</v>
      </c>
      <c r="K169" s="224"/>
      <c r="L169" s="41"/>
      <c r="M169" s="225" t="s">
        <v>1</v>
      </c>
      <c r="N169" s="226" t="s">
        <v>40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273</v>
      </c>
      <c r="AT169" s="229" t="s">
        <v>141</v>
      </c>
      <c r="AU169" s="229" t="s">
        <v>81</v>
      </c>
      <c r="AY169" s="14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145</v>
      </c>
      <c r="BK169" s="230">
        <f>ROUND(I169*H169,2)</f>
        <v>0</v>
      </c>
      <c r="BL169" s="14" t="s">
        <v>273</v>
      </c>
      <c r="BM169" s="229" t="s">
        <v>279</v>
      </c>
    </row>
    <row r="170" s="2" customFormat="1">
      <c r="A170" s="35"/>
      <c r="B170" s="36"/>
      <c r="C170" s="37"/>
      <c r="D170" s="231" t="s">
        <v>147</v>
      </c>
      <c r="E170" s="37"/>
      <c r="F170" s="232" t="s">
        <v>280</v>
      </c>
      <c r="G170" s="37"/>
      <c r="H170" s="37"/>
      <c r="I170" s="233"/>
      <c r="J170" s="37"/>
      <c r="K170" s="37"/>
      <c r="L170" s="41"/>
      <c r="M170" s="234"/>
      <c r="N170" s="235"/>
      <c r="O170" s="89"/>
      <c r="P170" s="89"/>
      <c r="Q170" s="89"/>
      <c r="R170" s="89"/>
      <c r="S170" s="89"/>
      <c r="T170" s="90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147</v>
      </c>
      <c r="AU170" s="14" t="s">
        <v>81</v>
      </c>
    </row>
    <row r="171" s="2" customFormat="1">
      <c r="A171" s="35"/>
      <c r="B171" s="36"/>
      <c r="C171" s="37"/>
      <c r="D171" s="231" t="s">
        <v>281</v>
      </c>
      <c r="E171" s="37"/>
      <c r="F171" s="251" t="s">
        <v>282</v>
      </c>
      <c r="G171" s="37"/>
      <c r="H171" s="37"/>
      <c r="I171" s="233"/>
      <c r="J171" s="37"/>
      <c r="K171" s="37"/>
      <c r="L171" s="41"/>
      <c r="M171" s="234"/>
      <c r="N171" s="235"/>
      <c r="O171" s="89"/>
      <c r="P171" s="89"/>
      <c r="Q171" s="89"/>
      <c r="R171" s="89"/>
      <c r="S171" s="89"/>
      <c r="T171" s="90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281</v>
      </c>
      <c r="AU171" s="14" t="s">
        <v>81</v>
      </c>
    </row>
    <row r="172" s="2" customFormat="1" ht="16.5" customHeight="1">
      <c r="A172" s="35"/>
      <c r="B172" s="36"/>
      <c r="C172" s="217" t="s">
        <v>283</v>
      </c>
      <c r="D172" s="217" t="s">
        <v>141</v>
      </c>
      <c r="E172" s="218" t="s">
        <v>284</v>
      </c>
      <c r="F172" s="219" t="s">
        <v>285</v>
      </c>
      <c r="G172" s="220" t="s">
        <v>272</v>
      </c>
      <c r="H172" s="221">
        <v>16</v>
      </c>
      <c r="I172" s="222"/>
      <c r="J172" s="223">
        <f>ROUND(I172*H172,2)</f>
        <v>0</v>
      </c>
      <c r="K172" s="224"/>
      <c r="L172" s="41"/>
      <c r="M172" s="225" t="s">
        <v>1</v>
      </c>
      <c r="N172" s="226" t="s">
        <v>40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273</v>
      </c>
      <c r="AT172" s="229" t="s">
        <v>141</v>
      </c>
      <c r="AU172" s="229" t="s">
        <v>81</v>
      </c>
      <c r="AY172" s="14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145</v>
      </c>
      <c r="BK172" s="230">
        <f>ROUND(I172*H172,2)</f>
        <v>0</v>
      </c>
      <c r="BL172" s="14" t="s">
        <v>273</v>
      </c>
      <c r="BM172" s="229" t="s">
        <v>286</v>
      </c>
    </row>
    <row r="173" s="2" customFormat="1">
      <c r="A173" s="35"/>
      <c r="B173" s="36"/>
      <c r="C173" s="37"/>
      <c r="D173" s="231" t="s">
        <v>147</v>
      </c>
      <c r="E173" s="37"/>
      <c r="F173" s="232" t="s">
        <v>287</v>
      </c>
      <c r="G173" s="37"/>
      <c r="H173" s="37"/>
      <c r="I173" s="233"/>
      <c r="J173" s="37"/>
      <c r="K173" s="37"/>
      <c r="L173" s="41"/>
      <c r="M173" s="234"/>
      <c r="N173" s="235"/>
      <c r="O173" s="89"/>
      <c r="P173" s="89"/>
      <c r="Q173" s="89"/>
      <c r="R173" s="89"/>
      <c r="S173" s="89"/>
      <c r="T173" s="90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147</v>
      </c>
      <c r="AU173" s="14" t="s">
        <v>81</v>
      </c>
    </row>
    <row r="174" s="2" customFormat="1">
      <c r="A174" s="35"/>
      <c r="B174" s="36"/>
      <c r="C174" s="37"/>
      <c r="D174" s="231" t="s">
        <v>281</v>
      </c>
      <c r="E174" s="37"/>
      <c r="F174" s="251" t="s">
        <v>282</v>
      </c>
      <c r="G174" s="37"/>
      <c r="H174" s="37"/>
      <c r="I174" s="233"/>
      <c r="J174" s="37"/>
      <c r="K174" s="37"/>
      <c r="L174" s="41"/>
      <c r="M174" s="234"/>
      <c r="N174" s="235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281</v>
      </c>
      <c r="AU174" s="14" t="s">
        <v>81</v>
      </c>
    </row>
    <row r="175" s="12" customFormat="1" ht="25.92" customHeight="1">
      <c r="A175" s="12"/>
      <c r="B175" s="201"/>
      <c r="C175" s="202"/>
      <c r="D175" s="203" t="s">
        <v>72</v>
      </c>
      <c r="E175" s="204" t="s">
        <v>217</v>
      </c>
      <c r="F175" s="204" t="s">
        <v>218</v>
      </c>
      <c r="G175" s="202"/>
      <c r="H175" s="202"/>
      <c r="I175" s="205"/>
      <c r="J175" s="206">
        <f>BK175</f>
        <v>0</v>
      </c>
      <c r="K175" s="202"/>
      <c r="L175" s="207"/>
      <c r="M175" s="208"/>
      <c r="N175" s="209"/>
      <c r="O175" s="209"/>
      <c r="P175" s="210">
        <f>P176+P179+P182</f>
        <v>0</v>
      </c>
      <c r="Q175" s="209"/>
      <c r="R175" s="210">
        <f>R176+R179+R182</f>
        <v>0</v>
      </c>
      <c r="S175" s="209"/>
      <c r="T175" s="211">
        <f>T176+T179+T182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165</v>
      </c>
      <c r="AT175" s="213" t="s">
        <v>72</v>
      </c>
      <c r="AU175" s="213" t="s">
        <v>73</v>
      </c>
      <c r="AY175" s="212" t="s">
        <v>139</v>
      </c>
      <c r="BK175" s="214">
        <f>BK176+BK179+BK182</f>
        <v>0</v>
      </c>
    </row>
    <row r="176" s="12" customFormat="1" ht="22.8" customHeight="1">
      <c r="A176" s="12"/>
      <c r="B176" s="201"/>
      <c r="C176" s="202"/>
      <c r="D176" s="203" t="s">
        <v>72</v>
      </c>
      <c r="E176" s="215" t="s">
        <v>219</v>
      </c>
      <c r="F176" s="215" t="s">
        <v>220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SUM(P177:P178)</f>
        <v>0</v>
      </c>
      <c r="Q176" s="209"/>
      <c r="R176" s="210">
        <f>SUM(R177:R178)</f>
        <v>0</v>
      </c>
      <c r="S176" s="209"/>
      <c r="T176" s="211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165</v>
      </c>
      <c r="AT176" s="213" t="s">
        <v>72</v>
      </c>
      <c r="AU176" s="213" t="s">
        <v>81</v>
      </c>
      <c r="AY176" s="212" t="s">
        <v>139</v>
      </c>
      <c r="BK176" s="214">
        <f>SUM(BK177:BK178)</f>
        <v>0</v>
      </c>
    </row>
    <row r="177" s="2" customFormat="1" ht="16.5" customHeight="1">
      <c r="A177" s="35"/>
      <c r="B177" s="36"/>
      <c r="C177" s="217" t="s">
        <v>288</v>
      </c>
      <c r="D177" s="217" t="s">
        <v>141</v>
      </c>
      <c r="E177" s="218" t="s">
        <v>222</v>
      </c>
      <c r="F177" s="219" t="s">
        <v>223</v>
      </c>
      <c r="G177" s="220" t="s">
        <v>224</v>
      </c>
      <c r="H177" s="221">
        <v>1</v>
      </c>
      <c r="I177" s="222"/>
      <c r="J177" s="223">
        <f>ROUND(I177*H177,2)</f>
        <v>0</v>
      </c>
      <c r="K177" s="224"/>
      <c r="L177" s="41"/>
      <c r="M177" s="225" t="s">
        <v>1</v>
      </c>
      <c r="N177" s="226" t="s">
        <v>40</v>
      </c>
      <c r="O177" s="89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225</v>
      </c>
      <c r="AT177" s="229" t="s">
        <v>141</v>
      </c>
      <c r="AU177" s="229" t="s">
        <v>83</v>
      </c>
      <c r="AY177" s="14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145</v>
      </c>
      <c r="BK177" s="230">
        <f>ROUND(I177*H177,2)</f>
        <v>0</v>
      </c>
      <c r="BL177" s="14" t="s">
        <v>225</v>
      </c>
      <c r="BM177" s="229" t="s">
        <v>289</v>
      </c>
    </row>
    <row r="178" s="2" customFormat="1">
      <c r="A178" s="35"/>
      <c r="B178" s="36"/>
      <c r="C178" s="37"/>
      <c r="D178" s="231" t="s">
        <v>147</v>
      </c>
      <c r="E178" s="37"/>
      <c r="F178" s="232" t="s">
        <v>223</v>
      </c>
      <c r="G178" s="37"/>
      <c r="H178" s="37"/>
      <c r="I178" s="233"/>
      <c r="J178" s="37"/>
      <c r="K178" s="37"/>
      <c r="L178" s="41"/>
      <c r="M178" s="234"/>
      <c r="N178" s="235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147</v>
      </c>
      <c r="AU178" s="14" t="s">
        <v>83</v>
      </c>
    </row>
    <row r="179" s="12" customFormat="1" ht="22.8" customHeight="1">
      <c r="A179" s="12"/>
      <c r="B179" s="201"/>
      <c r="C179" s="202"/>
      <c r="D179" s="203" t="s">
        <v>72</v>
      </c>
      <c r="E179" s="215" t="s">
        <v>227</v>
      </c>
      <c r="F179" s="215" t="s">
        <v>228</v>
      </c>
      <c r="G179" s="202"/>
      <c r="H179" s="202"/>
      <c r="I179" s="205"/>
      <c r="J179" s="216">
        <f>BK179</f>
        <v>0</v>
      </c>
      <c r="K179" s="202"/>
      <c r="L179" s="207"/>
      <c r="M179" s="208"/>
      <c r="N179" s="209"/>
      <c r="O179" s="209"/>
      <c r="P179" s="210">
        <f>SUM(P180:P181)</f>
        <v>0</v>
      </c>
      <c r="Q179" s="209"/>
      <c r="R179" s="210">
        <f>SUM(R180:R181)</f>
        <v>0</v>
      </c>
      <c r="S179" s="209"/>
      <c r="T179" s="211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165</v>
      </c>
      <c r="AT179" s="213" t="s">
        <v>72</v>
      </c>
      <c r="AU179" s="213" t="s">
        <v>81</v>
      </c>
      <c r="AY179" s="212" t="s">
        <v>139</v>
      </c>
      <c r="BK179" s="214">
        <f>SUM(BK180:BK181)</f>
        <v>0</v>
      </c>
    </row>
    <row r="180" s="2" customFormat="1" ht="16.5" customHeight="1">
      <c r="A180" s="35"/>
      <c r="B180" s="36"/>
      <c r="C180" s="217" t="s">
        <v>290</v>
      </c>
      <c r="D180" s="217" t="s">
        <v>141</v>
      </c>
      <c r="E180" s="218" t="s">
        <v>230</v>
      </c>
      <c r="F180" s="219" t="s">
        <v>228</v>
      </c>
      <c r="G180" s="220" t="s">
        <v>224</v>
      </c>
      <c r="H180" s="221">
        <v>1</v>
      </c>
      <c r="I180" s="222"/>
      <c r="J180" s="223">
        <f>ROUND(I180*H180,2)</f>
        <v>0</v>
      </c>
      <c r="K180" s="224"/>
      <c r="L180" s="41"/>
      <c r="M180" s="225" t="s">
        <v>1</v>
      </c>
      <c r="N180" s="226" t="s">
        <v>40</v>
      </c>
      <c r="O180" s="89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225</v>
      </c>
      <c r="AT180" s="229" t="s">
        <v>141</v>
      </c>
      <c r="AU180" s="229" t="s">
        <v>83</v>
      </c>
      <c r="AY180" s="14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145</v>
      </c>
      <c r="BK180" s="230">
        <f>ROUND(I180*H180,2)</f>
        <v>0</v>
      </c>
      <c r="BL180" s="14" t="s">
        <v>225</v>
      </c>
      <c r="BM180" s="229" t="s">
        <v>291</v>
      </c>
    </row>
    <row r="181" s="2" customFormat="1">
      <c r="A181" s="35"/>
      <c r="B181" s="36"/>
      <c r="C181" s="37"/>
      <c r="D181" s="231" t="s">
        <v>147</v>
      </c>
      <c r="E181" s="37"/>
      <c r="F181" s="232" t="s">
        <v>228</v>
      </c>
      <c r="G181" s="37"/>
      <c r="H181" s="37"/>
      <c r="I181" s="233"/>
      <c r="J181" s="37"/>
      <c r="K181" s="37"/>
      <c r="L181" s="41"/>
      <c r="M181" s="234"/>
      <c r="N181" s="235"/>
      <c r="O181" s="89"/>
      <c r="P181" s="89"/>
      <c r="Q181" s="89"/>
      <c r="R181" s="89"/>
      <c r="S181" s="89"/>
      <c r="T181" s="90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147</v>
      </c>
      <c r="AU181" s="14" t="s">
        <v>83</v>
      </c>
    </row>
    <row r="182" s="12" customFormat="1" ht="22.8" customHeight="1">
      <c r="A182" s="12"/>
      <c r="B182" s="201"/>
      <c r="C182" s="202"/>
      <c r="D182" s="203" t="s">
        <v>72</v>
      </c>
      <c r="E182" s="215" t="s">
        <v>232</v>
      </c>
      <c r="F182" s="215" t="s">
        <v>233</v>
      </c>
      <c r="G182" s="202"/>
      <c r="H182" s="202"/>
      <c r="I182" s="205"/>
      <c r="J182" s="216">
        <f>BK182</f>
        <v>0</v>
      </c>
      <c r="K182" s="202"/>
      <c r="L182" s="207"/>
      <c r="M182" s="208"/>
      <c r="N182" s="209"/>
      <c r="O182" s="209"/>
      <c r="P182" s="210">
        <f>SUM(P183:P184)</f>
        <v>0</v>
      </c>
      <c r="Q182" s="209"/>
      <c r="R182" s="210">
        <f>SUM(R183:R184)</f>
        <v>0</v>
      </c>
      <c r="S182" s="209"/>
      <c r="T182" s="211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2" t="s">
        <v>165</v>
      </c>
      <c r="AT182" s="213" t="s">
        <v>72</v>
      </c>
      <c r="AU182" s="213" t="s">
        <v>81</v>
      </c>
      <c r="AY182" s="212" t="s">
        <v>139</v>
      </c>
      <c r="BK182" s="214">
        <f>SUM(BK183:BK184)</f>
        <v>0</v>
      </c>
    </row>
    <row r="183" s="2" customFormat="1" ht="16.5" customHeight="1">
      <c r="A183" s="35"/>
      <c r="B183" s="36"/>
      <c r="C183" s="217" t="s">
        <v>7</v>
      </c>
      <c r="D183" s="217" t="s">
        <v>141</v>
      </c>
      <c r="E183" s="218" t="s">
        <v>234</v>
      </c>
      <c r="F183" s="219" t="s">
        <v>233</v>
      </c>
      <c r="G183" s="220" t="s">
        <v>224</v>
      </c>
      <c r="H183" s="221">
        <v>1</v>
      </c>
      <c r="I183" s="222"/>
      <c r="J183" s="223">
        <f>ROUND(I183*H183,2)</f>
        <v>0</v>
      </c>
      <c r="K183" s="224"/>
      <c r="L183" s="41"/>
      <c r="M183" s="225" t="s">
        <v>1</v>
      </c>
      <c r="N183" s="226" t="s">
        <v>40</v>
      </c>
      <c r="O183" s="89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9" t="s">
        <v>225</v>
      </c>
      <c r="AT183" s="229" t="s">
        <v>141</v>
      </c>
      <c r="AU183" s="229" t="s">
        <v>83</v>
      </c>
      <c r="AY183" s="14" t="s">
        <v>139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4" t="s">
        <v>145</v>
      </c>
      <c r="BK183" s="230">
        <f>ROUND(I183*H183,2)</f>
        <v>0</v>
      </c>
      <c r="BL183" s="14" t="s">
        <v>225</v>
      </c>
      <c r="BM183" s="229" t="s">
        <v>292</v>
      </c>
    </row>
    <row r="184" s="2" customFormat="1">
      <c r="A184" s="35"/>
      <c r="B184" s="36"/>
      <c r="C184" s="37"/>
      <c r="D184" s="231" t="s">
        <v>147</v>
      </c>
      <c r="E184" s="37"/>
      <c r="F184" s="232" t="s">
        <v>233</v>
      </c>
      <c r="G184" s="37"/>
      <c r="H184" s="37"/>
      <c r="I184" s="233"/>
      <c r="J184" s="37"/>
      <c r="K184" s="37"/>
      <c r="L184" s="41"/>
      <c r="M184" s="247"/>
      <c r="N184" s="248"/>
      <c r="O184" s="249"/>
      <c r="P184" s="249"/>
      <c r="Q184" s="249"/>
      <c r="R184" s="249"/>
      <c r="S184" s="249"/>
      <c r="T184" s="250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147</v>
      </c>
      <c r="AU184" s="14" t="s">
        <v>83</v>
      </c>
    </row>
    <row r="185" s="2" customFormat="1" ht="6.96" customHeight="1">
      <c r="A185" s="35"/>
      <c r="B185" s="64"/>
      <c r="C185" s="65"/>
      <c r="D185" s="65"/>
      <c r="E185" s="65"/>
      <c r="F185" s="65"/>
      <c r="G185" s="65"/>
      <c r="H185" s="65"/>
      <c r="I185" s="65"/>
      <c r="J185" s="65"/>
      <c r="K185" s="65"/>
      <c r="L185" s="41"/>
      <c r="M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</row>
  </sheetData>
  <sheetProtection sheet="1" autoFilter="0" formatColumns="0" formatRows="0" objects="1" scenarios="1" spinCount="100000" saltValue="2pL+htzys/YoryJQcIVzl7f76pCA+c3GmAXZlqggW0atz4Bsl6m+wogEk9L5dUUgeT1Sw1pIFOwxs9xugmYrjQ==" hashValue="2wwDxJn2BzSROQf7xvswpKz9s45WBDUlPleO9cr9pBwdMO5SgzUYGkOeTfLYLvoGjg1IX+X/oi4cp2RUHegX4g==" algorithmName="SHA-512" password="CC35"/>
  <autoFilter ref="C127:K18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83</v>
      </c>
    </row>
    <row r="4" s="1" customFormat="1" ht="24.96" customHeight="1">
      <c r="B4" s="17"/>
      <c r="D4" s="136" t="s">
        <v>105</v>
      </c>
      <c r="L4" s="17"/>
      <c r="M4" s="137" t="s">
        <v>10</v>
      </c>
      <c r="AT4" s="14" t="s">
        <v>30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16</v>
      </c>
      <c r="L6" s="17"/>
    </row>
    <row r="7" s="1" customFormat="1" ht="16.5" customHeight="1">
      <c r="B7" s="17"/>
      <c r="E7" s="139" t="str">
        <f>'Rekapitulace stavby'!K6</f>
        <v>Demolice objektů u OŘ Plzeň 2024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106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293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18</v>
      </c>
      <c r="E11" s="35"/>
      <c r="F11" s="141" t="s">
        <v>1</v>
      </c>
      <c r="G11" s="35"/>
      <c r="H11" s="35"/>
      <c r="I11" s="138" t="s">
        <v>19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20</v>
      </c>
      <c r="E12" s="35"/>
      <c r="F12" s="141" t="s">
        <v>21</v>
      </c>
      <c r="G12" s="35"/>
      <c r="H12" s="35"/>
      <c r="I12" s="138" t="s">
        <v>22</v>
      </c>
      <c r="J12" s="142" t="str">
        <f>'Rekapitulace stavby'!AN8</f>
        <v>6. 9. 2024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24</v>
      </c>
      <c r="E14" s="35"/>
      <c r="F14" s="35"/>
      <c r="G14" s="35"/>
      <c r="H14" s="35"/>
      <c r="I14" s="138" t="s">
        <v>25</v>
      </c>
      <c r="J14" s="141" t="str">
        <f>IF('Rekapitulace stavby'!AN10="","",'Rekapitulace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tr">
        <f>IF('Rekapitulace stavby'!E11="","",'Rekapitulace stavby'!E11)</f>
        <v xml:space="preserve"> </v>
      </c>
      <c r="F15" s="35"/>
      <c r="G15" s="35"/>
      <c r="H15" s="35"/>
      <c r="I15" s="138" t="s">
        <v>26</v>
      </c>
      <c r="J15" s="141" t="str">
        <f>IF('Rekapitulace stavby'!AN11="","",'Rekapitulace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27</v>
      </c>
      <c r="E17" s="35"/>
      <c r="F17" s="35"/>
      <c r="G17" s="35"/>
      <c r="H17" s="35"/>
      <c r="I17" s="13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29</v>
      </c>
      <c r="E20" s="35"/>
      <c r="F20" s="35"/>
      <c r="G20" s="35"/>
      <c r="H20" s="35"/>
      <c r="I20" s="138" t="s">
        <v>25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26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31</v>
      </c>
      <c r="E23" s="35"/>
      <c r="F23" s="35"/>
      <c r="G23" s="35"/>
      <c r="H23" s="35"/>
      <c r="I23" s="138" t="s">
        <v>25</v>
      </c>
      <c r="J23" s="141" t="str">
        <f>IF('Rekapitulace stavby'!AN19="","",'Rekapitulace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tr">
        <f>IF('Rekapitulace stavby'!E20="","",'Rekapitulace stavby'!E20)</f>
        <v xml:space="preserve"> </v>
      </c>
      <c r="F24" s="35"/>
      <c r="G24" s="35"/>
      <c r="H24" s="35"/>
      <c r="I24" s="138" t="s">
        <v>26</v>
      </c>
      <c r="J24" s="141" t="str">
        <f>IF('Rekapitulace stavby'!AN20="","",'Rekapitulace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32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33</v>
      </c>
      <c r="E30" s="35"/>
      <c r="F30" s="35"/>
      <c r="G30" s="35"/>
      <c r="H30" s="35"/>
      <c r="I30" s="35"/>
      <c r="J30" s="149">
        <f>ROUND(J130,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35</v>
      </c>
      <c r="G32" s="35"/>
      <c r="H32" s="35"/>
      <c r="I32" s="150" t="s">
        <v>34</v>
      </c>
      <c r="J32" s="150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37</v>
      </c>
      <c r="E33" s="138" t="s">
        <v>38</v>
      </c>
      <c r="F33" s="152">
        <f>ROUND((SUM(BE130:BE198)),  2)</f>
        <v>0</v>
      </c>
      <c r="G33" s="35"/>
      <c r="H33" s="35"/>
      <c r="I33" s="153">
        <v>0.20999999999999999</v>
      </c>
      <c r="J33" s="152">
        <f>ROUND(((SUM(BE130:BE198))*I33),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39</v>
      </c>
      <c r="F34" s="152">
        <f>ROUND((SUM(BF130:BF198)),  2)</f>
        <v>0</v>
      </c>
      <c r="G34" s="35"/>
      <c r="H34" s="35"/>
      <c r="I34" s="153">
        <v>0.12</v>
      </c>
      <c r="J34" s="152">
        <f>ROUND(((SUM(BF130:BF198))*I34),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37</v>
      </c>
      <c r="E35" s="138" t="s">
        <v>40</v>
      </c>
      <c r="F35" s="152">
        <f>ROUND((SUM(BG130:BG198)),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41</v>
      </c>
      <c r="F36" s="152">
        <f>ROUND((SUM(BH130:BH198)),  2)</f>
        <v>0</v>
      </c>
      <c r="G36" s="35"/>
      <c r="H36" s="35"/>
      <c r="I36" s="153">
        <v>0.12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42</v>
      </c>
      <c r="F37" s="152">
        <f>ROUND((SUM(BI130:BI198)),  2)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Demolice objektů u OŘ Plzeň 2024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03 - Demolice skladů Kout na Šumavě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7" t="str">
        <f>IF(J12="","",J12)</f>
        <v>6. 9. 2024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111</v>
      </c>
      <c r="D96" s="37"/>
      <c r="E96" s="37"/>
      <c r="F96" s="37"/>
      <c r="G96" s="37"/>
      <c r="H96" s="37"/>
      <c r="I96" s="37"/>
      <c r="J96" s="108">
        <f>J130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J131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J132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294</v>
      </c>
      <c r="E99" s="186"/>
      <c r="F99" s="186"/>
      <c r="G99" s="186"/>
      <c r="H99" s="186"/>
      <c r="I99" s="186"/>
      <c r="J99" s="187">
        <f>J145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115</v>
      </c>
      <c r="E100" s="186"/>
      <c r="F100" s="186"/>
      <c r="G100" s="186"/>
      <c r="H100" s="186"/>
      <c r="I100" s="186"/>
      <c r="J100" s="187">
        <f>J160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116</v>
      </c>
      <c r="E101" s="186"/>
      <c r="F101" s="186"/>
      <c r="G101" s="186"/>
      <c r="H101" s="186"/>
      <c r="I101" s="186"/>
      <c r="J101" s="187">
        <f>J163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117</v>
      </c>
      <c r="E102" s="186"/>
      <c r="F102" s="186"/>
      <c r="G102" s="186"/>
      <c r="H102" s="186"/>
      <c r="I102" s="186"/>
      <c r="J102" s="187">
        <f>J176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118</v>
      </c>
      <c r="E103" s="180"/>
      <c r="F103" s="180"/>
      <c r="G103" s="180"/>
      <c r="H103" s="180"/>
      <c r="I103" s="180"/>
      <c r="J103" s="181">
        <f>J179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295</v>
      </c>
      <c r="E104" s="186"/>
      <c r="F104" s="186"/>
      <c r="G104" s="186"/>
      <c r="H104" s="186"/>
      <c r="I104" s="186"/>
      <c r="J104" s="187">
        <f>J180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119</v>
      </c>
      <c r="E105" s="186"/>
      <c r="F105" s="186"/>
      <c r="G105" s="186"/>
      <c r="H105" s="186"/>
      <c r="I105" s="186"/>
      <c r="J105" s="187">
        <f>J183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296</v>
      </c>
      <c r="E106" s="186"/>
      <c r="F106" s="186"/>
      <c r="G106" s="186"/>
      <c r="H106" s="186"/>
      <c r="I106" s="186"/>
      <c r="J106" s="187">
        <f>J186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7"/>
      <c r="C107" s="178"/>
      <c r="D107" s="179" t="s">
        <v>120</v>
      </c>
      <c r="E107" s="180"/>
      <c r="F107" s="180"/>
      <c r="G107" s="180"/>
      <c r="H107" s="180"/>
      <c r="I107" s="180"/>
      <c r="J107" s="181">
        <f>J189</f>
        <v>0</v>
      </c>
      <c r="K107" s="178"/>
      <c r="L107" s="18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3"/>
      <c r="C108" s="184"/>
      <c r="D108" s="185" t="s">
        <v>121</v>
      </c>
      <c r="E108" s="186"/>
      <c r="F108" s="186"/>
      <c r="G108" s="186"/>
      <c r="H108" s="186"/>
      <c r="I108" s="186"/>
      <c r="J108" s="187">
        <f>J190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122</v>
      </c>
      <c r="E109" s="186"/>
      <c r="F109" s="186"/>
      <c r="G109" s="186"/>
      <c r="H109" s="186"/>
      <c r="I109" s="186"/>
      <c r="J109" s="187">
        <f>J193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123</v>
      </c>
      <c r="E110" s="186"/>
      <c r="F110" s="186"/>
      <c r="G110" s="186"/>
      <c r="H110" s="186"/>
      <c r="I110" s="186"/>
      <c r="J110" s="187">
        <f>J196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124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72" t="str">
        <f>E7</f>
        <v>Demolice objektů u OŘ Plzeň 2024</v>
      </c>
      <c r="F120" s="29"/>
      <c r="G120" s="29"/>
      <c r="H120" s="29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106</v>
      </c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4" t="str">
        <f>E9</f>
        <v>SO 03 - Demolice skladů Kout na Šumavě</v>
      </c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F12</f>
        <v xml:space="preserve"> </v>
      </c>
      <c r="G124" s="37"/>
      <c r="H124" s="37"/>
      <c r="I124" s="29" t="s">
        <v>22</v>
      </c>
      <c r="J124" s="77" t="str">
        <f>IF(J12="","",J12)</f>
        <v>6. 9. 2024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7"/>
      <c r="E126" s="37"/>
      <c r="F126" s="24" t="str">
        <f>E15</f>
        <v xml:space="preserve"> </v>
      </c>
      <c r="G126" s="37"/>
      <c r="H126" s="37"/>
      <c r="I126" s="29" t="s">
        <v>29</v>
      </c>
      <c r="J126" s="33" t="str">
        <f>E21</f>
        <v xml:space="preserve"> </v>
      </c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7"/>
      <c r="E127" s="37"/>
      <c r="F127" s="24" t="str">
        <f>IF(E18="","",E18)</f>
        <v>Vyplň údaj</v>
      </c>
      <c r="G127" s="37"/>
      <c r="H127" s="37"/>
      <c r="I127" s="29" t="s">
        <v>31</v>
      </c>
      <c r="J127" s="33" t="str">
        <f>E24</f>
        <v xml:space="preserve"> 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89"/>
      <c r="B129" s="190"/>
      <c r="C129" s="191" t="s">
        <v>125</v>
      </c>
      <c r="D129" s="192" t="s">
        <v>58</v>
      </c>
      <c r="E129" s="192" t="s">
        <v>54</v>
      </c>
      <c r="F129" s="192" t="s">
        <v>55</v>
      </c>
      <c r="G129" s="192" t="s">
        <v>126</v>
      </c>
      <c r="H129" s="192" t="s">
        <v>127</v>
      </c>
      <c r="I129" s="192" t="s">
        <v>128</v>
      </c>
      <c r="J129" s="193" t="s">
        <v>110</v>
      </c>
      <c r="K129" s="194" t="s">
        <v>129</v>
      </c>
      <c r="L129" s="195"/>
      <c r="M129" s="98" t="s">
        <v>1</v>
      </c>
      <c r="N129" s="99" t="s">
        <v>37</v>
      </c>
      <c r="O129" s="99" t="s">
        <v>130</v>
      </c>
      <c r="P129" s="99" t="s">
        <v>131</v>
      </c>
      <c r="Q129" s="99" t="s">
        <v>132</v>
      </c>
      <c r="R129" s="99" t="s">
        <v>133</v>
      </c>
      <c r="S129" s="99" t="s">
        <v>134</v>
      </c>
      <c r="T129" s="100" t="s">
        <v>135</v>
      </c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</row>
    <row r="130" s="2" customFormat="1" ht="22.8" customHeight="1">
      <c r="A130" s="35"/>
      <c r="B130" s="36"/>
      <c r="C130" s="105" t="s">
        <v>136</v>
      </c>
      <c r="D130" s="37"/>
      <c r="E130" s="37"/>
      <c r="F130" s="37"/>
      <c r="G130" s="37"/>
      <c r="H130" s="37"/>
      <c r="I130" s="37"/>
      <c r="J130" s="196">
        <f>BK130</f>
        <v>0</v>
      </c>
      <c r="K130" s="37"/>
      <c r="L130" s="41"/>
      <c r="M130" s="101"/>
      <c r="N130" s="197"/>
      <c r="O130" s="102"/>
      <c r="P130" s="198">
        <f>P131+P179+P189</f>
        <v>0</v>
      </c>
      <c r="Q130" s="102"/>
      <c r="R130" s="198">
        <f>R131+R179+R189</f>
        <v>38.217306000000001</v>
      </c>
      <c r="S130" s="102"/>
      <c r="T130" s="199">
        <f>T131+T179+T189</f>
        <v>9.1997750000000007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72</v>
      </c>
      <c r="AU130" s="14" t="s">
        <v>112</v>
      </c>
      <c r="BK130" s="200">
        <f>BK131+BK179+BK189</f>
        <v>0</v>
      </c>
    </row>
    <row r="131" s="12" customFormat="1" ht="25.92" customHeight="1">
      <c r="A131" s="12"/>
      <c r="B131" s="201"/>
      <c r="C131" s="202"/>
      <c r="D131" s="203" t="s">
        <v>72</v>
      </c>
      <c r="E131" s="204" t="s">
        <v>137</v>
      </c>
      <c r="F131" s="204" t="s">
        <v>138</v>
      </c>
      <c r="G131" s="202"/>
      <c r="H131" s="202"/>
      <c r="I131" s="205"/>
      <c r="J131" s="206">
        <f>BK131</f>
        <v>0</v>
      </c>
      <c r="K131" s="202"/>
      <c r="L131" s="207"/>
      <c r="M131" s="208"/>
      <c r="N131" s="209"/>
      <c r="O131" s="209"/>
      <c r="P131" s="210">
        <f>P132+P145+P160+P163+P176</f>
        <v>0</v>
      </c>
      <c r="Q131" s="209"/>
      <c r="R131" s="210">
        <f>R132+R145+R160+R163+R176</f>
        <v>38.217306000000001</v>
      </c>
      <c r="S131" s="209"/>
      <c r="T131" s="211">
        <f>T132+T145+T160+T163+T176</f>
        <v>6.0757320000000004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81</v>
      </c>
      <c r="AT131" s="213" t="s">
        <v>72</v>
      </c>
      <c r="AU131" s="213" t="s">
        <v>73</v>
      </c>
      <c r="AY131" s="212" t="s">
        <v>139</v>
      </c>
      <c r="BK131" s="214">
        <f>BK132+BK145+BK160+BK163+BK176</f>
        <v>0</v>
      </c>
    </row>
    <row r="132" s="12" customFormat="1" ht="22.8" customHeight="1">
      <c r="A132" s="12"/>
      <c r="B132" s="201"/>
      <c r="C132" s="202"/>
      <c r="D132" s="203" t="s">
        <v>72</v>
      </c>
      <c r="E132" s="215" t="s">
        <v>81</v>
      </c>
      <c r="F132" s="215" t="s">
        <v>140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SUM(P133:P144)</f>
        <v>0</v>
      </c>
      <c r="Q132" s="209"/>
      <c r="R132" s="210">
        <f>SUM(R133:R144)</f>
        <v>36.0032</v>
      </c>
      <c r="S132" s="209"/>
      <c r="T132" s="211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81</v>
      </c>
      <c r="AT132" s="213" t="s">
        <v>72</v>
      </c>
      <c r="AU132" s="213" t="s">
        <v>81</v>
      </c>
      <c r="AY132" s="212" t="s">
        <v>139</v>
      </c>
      <c r="BK132" s="214">
        <f>SUM(BK133:BK144)</f>
        <v>0</v>
      </c>
    </row>
    <row r="133" s="2" customFormat="1" ht="33" customHeight="1">
      <c r="A133" s="35"/>
      <c r="B133" s="36"/>
      <c r="C133" s="217" t="s">
        <v>81</v>
      </c>
      <c r="D133" s="217" t="s">
        <v>141</v>
      </c>
      <c r="E133" s="218" t="s">
        <v>297</v>
      </c>
      <c r="F133" s="219" t="s">
        <v>298</v>
      </c>
      <c r="G133" s="220" t="s">
        <v>151</v>
      </c>
      <c r="H133" s="221">
        <v>40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40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145</v>
      </c>
      <c r="AT133" s="229" t="s">
        <v>141</v>
      </c>
      <c r="AU133" s="229" t="s">
        <v>83</v>
      </c>
      <c r="AY133" s="14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145</v>
      </c>
      <c r="BK133" s="230">
        <f>ROUND(I133*H133,2)</f>
        <v>0</v>
      </c>
      <c r="BL133" s="14" t="s">
        <v>145</v>
      </c>
      <c r="BM133" s="229" t="s">
        <v>299</v>
      </c>
    </row>
    <row r="134" s="2" customFormat="1">
      <c r="A134" s="35"/>
      <c r="B134" s="36"/>
      <c r="C134" s="37"/>
      <c r="D134" s="231" t="s">
        <v>147</v>
      </c>
      <c r="E134" s="37"/>
      <c r="F134" s="232" t="s">
        <v>300</v>
      </c>
      <c r="G134" s="37"/>
      <c r="H134" s="37"/>
      <c r="I134" s="233"/>
      <c r="J134" s="37"/>
      <c r="K134" s="37"/>
      <c r="L134" s="41"/>
      <c r="M134" s="234"/>
      <c r="N134" s="235"/>
      <c r="O134" s="89"/>
      <c r="P134" s="89"/>
      <c r="Q134" s="89"/>
      <c r="R134" s="89"/>
      <c r="S134" s="89"/>
      <c r="T134" s="9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147</v>
      </c>
      <c r="AU134" s="14" t="s">
        <v>83</v>
      </c>
    </row>
    <row r="135" s="2" customFormat="1" ht="33" customHeight="1">
      <c r="A135" s="35"/>
      <c r="B135" s="36"/>
      <c r="C135" s="217" t="s">
        <v>83</v>
      </c>
      <c r="D135" s="217" t="s">
        <v>141</v>
      </c>
      <c r="E135" s="218" t="s">
        <v>142</v>
      </c>
      <c r="F135" s="219" t="s">
        <v>143</v>
      </c>
      <c r="G135" s="220" t="s">
        <v>144</v>
      </c>
      <c r="H135" s="221">
        <v>48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40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145</v>
      </c>
      <c r="AT135" s="229" t="s">
        <v>141</v>
      </c>
      <c r="AU135" s="229" t="s">
        <v>83</v>
      </c>
      <c r="AY135" s="14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145</v>
      </c>
      <c r="BK135" s="230">
        <f>ROUND(I135*H135,2)</f>
        <v>0</v>
      </c>
      <c r="BL135" s="14" t="s">
        <v>145</v>
      </c>
      <c r="BM135" s="229" t="s">
        <v>301</v>
      </c>
    </row>
    <row r="136" s="2" customFormat="1">
      <c r="A136" s="35"/>
      <c r="B136" s="36"/>
      <c r="C136" s="37"/>
      <c r="D136" s="231" t="s">
        <v>147</v>
      </c>
      <c r="E136" s="37"/>
      <c r="F136" s="232" t="s">
        <v>148</v>
      </c>
      <c r="G136" s="37"/>
      <c r="H136" s="37"/>
      <c r="I136" s="233"/>
      <c r="J136" s="37"/>
      <c r="K136" s="37"/>
      <c r="L136" s="41"/>
      <c r="M136" s="234"/>
      <c r="N136" s="235"/>
      <c r="O136" s="89"/>
      <c r="P136" s="89"/>
      <c r="Q136" s="89"/>
      <c r="R136" s="89"/>
      <c r="S136" s="89"/>
      <c r="T136" s="90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147</v>
      </c>
      <c r="AU136" s="14" t="s">
        <v>83</v>
      </c>
    </row>
    <row r="137" s="2" customFormat="1" ht="24.15" customHeight="1">
      <c r="A137" s="35"/>
      <c r="B137" s="36"/>
      <c r="C137" s="217" t="s">
        <v>154</v>
      </c>
      <c r="D137" s="217" t="s">
        <v>141</v>
      </c>
      <c r="E137" s="218" t="s">
        <v>302</v>
      </c>
      <c r="F137" s="219" t="s">
        <v>303</v>
      </c>
      <c r="G137" s="220" t="s">
        <v>151</v>
      </c>
      <c r="H137" s="221">
        <v>160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40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145</v>
      </c>
      <c r="AT137" s="229" t="s">
        <v>141</v>
      </c>
      <c r="AU137" s="229" t="s">
        <v>83</v>
      </c>
      <c r="AY137" s="14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145</v>
      </c>
      <c r="BK137" s="230">
        <f>ROUND(I137*H137,2)</f>
        <v>0</v>
      </c>
      <c r="BL137" s="14" t="s">
        <v>145</v>
      </c>
      <c r="BM137" s="229" t="s">
        <v>304</v>
      </c>
    </row>
    <row r="138" s="2" customFormat="1">
      <c r="A138" s="35"/>
      <c r="B138" s="36"/>
      <c r="C138" s="37"/>
      <c r="D138" s="231" t="s">
        <v>147</v>
      </c>
      <c r="E138" s="37"/>
      <c r="F138" s="232" t="s">
        <v>305</v>
      </c>
      <c r="G138" s="37"/>
      <c r="H138" s="37"/>
      <c r="I138" s="233"/>
      <c r="J138" s="37"/>
      <c r="K138" s="37"/>
      <c r="L138" s="41"/>
      <c r="M138" s="234"/>
      <c r="N138" s="235"/>
      <c r="O138" s="89"/>
      <c r="P138" s="89"/>
      <c r="Q138" s="89"/>
      <c r="R138" s="89"/>
      <c r="S138" s="89"/>
      <c r="T138" s="90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147</v>
      </c>
      <c r="AU138" s="14" t="s">
        <v>83</v>
      </c>
    </row>
    <row r="139" s="2" customFormat="1" ht="16.5" customHeight="1">
      <c r="A139" s="35"/>
      <c r="B139" s="36"/>
      <c r="C139" s="236" t="s">
        <v>145</v>
      </c>
      <c r="D139" s="236" t="s">
        <v>155</v>
      </c>
      <c r="E139" s="237" t="s">
        <v>156</v>
      </c>
      <c r="F139" s="238" t="s">
        <v>157</v>
      </c>
      <c r="G139" s="239" t="s">
        <v>158</v>
      </c>
      <c r="H139" s="240">
        <v>36</v>
      </c>
      <c r="I139" s="241"/>
      <c r="J139" s="242">
        <f>ROUND(I139*H139,2)</f>
        <v>0</v>
      </c>
      <c r="K139" s="243"/>
      <c r="L139" s="244"/>
      <c r="M139" s="245" t="s">
        <v>1</v>
      </c>
      <c r="N139" s="246" t="s">
        <v>40</v>
      </c>
      <c r="O139" s="89"/>
      <c r="P139" s="227">
        <f>O139*H139</f>
        <v>0</v>
      </c>
      <c r="Q139" s="227">
        <v>1</v>
      </c>
      <c r="R139" s="227">
        <f>Q139*H139</f>
        <v>36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159</v>
      </c>
      <c r="AT139" s="229" t="s">
        <v>155</v>
      </c>
      <c r="AU139" s="229" t="s">
        <v>83</v>
      </c>
      <c r="AY139" s="14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145</v>
      </c>
      <c r="BK139" s="230">
        <f>ROUND(I139*H139,2)</f>
        <v>0</v>
      </c>
      <c r="BL139" s="14" t="s">
        <v>145</v>
      </c>
      <c r="BM139" s="229" t="s">
        <v>306</v>
      </c>
    </row>
    <row r="140" s="2" customFormat="1">
      <c r="A140" s="35"/>
      <c r="B140" s="36"/>
      <c r="C140" s="37"/>
      <c r="D140" s="231" t="s">
        <v>147</v>
      </c>
      <c r="E140" s="37"/>
      <c r="F140" s="232" t="s">
        <v>157</v>
      </c>
      <c r="G140" s="37"/>
      <c r="H140" s="37"/>
      <c r="I140" s="233"/>
      <c r="J140" s="37"/>
      <c r="K140" s="37"/>
      <c r="L140" s="41"/>
      <c r="M140" s="234"/>
      <c r="N140" s="235"/>
      <c r="O140" s="89"/>
      <c r="P140" s="89"/>
      <c r="Q140" s="89"/>
      <c r="R140" s="89"/>
      <c r="S140" s="89"/>
      <c r="T140" s="90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147</v>
      </c>
      <c r="AU140" s="14" t="s">
        <v>83</v>
      </c>
    </row>
    <row r="141" s="2" customFormat="1" ht="24.15" customHeight="1">
      <c r="A141" s="35"/>
      <c r="B141" s="36"/>
      <c r="C141" s="217" t="s">
        <v>165</v>
      </c>
      <c r="D141" s="217" t="s">
        <v>141</v>
      </c>
      <c r="E141" s="218" t="s">
        <v>161</v>
      </c>
      <c r="F141" s="219" t="s">
        <v>162</v>
      </c>
      <c r="G141" s="220" t="s">
        <v>151</v>
      </c>
      <c r="H141" s="221">
        <v>160</v>
      </c>
      <c r="I141" s="222"/>
      <c r="J141" s="223">
        <f>ROUND(I141*H141,2)</f>
        <v>0</v>
      </c>
      <c r="K141" s="224"/>
      <c r="L141" s="41"/>
      <c r="M141" s="225" t="s">
        <v>1</v>
      </c>
      <c r="N141" s="226" t="s">
        <v>40</v>
      </c>
      <c r="O141" s="89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145</v>
      </c>
      <c r="AT141" s="229" t="s">
        <v>141</v>
      </c>
      <c r="AU141" s="229" t="s">
        <v>83</v>
      </c>
      <c r="AY141" s="14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145</v>
      </c>
      <c r="BK141" s="230">
        <f>ROUND(I141*H141,2)</f>
        <v>0</v>
      </c>
      <c r="BL141" s="14" t="s">
        <v>145</v>
      </c>
      <c r="BM141" s="229" t="s">
        <v>307</v>
      </c>
    </row>
    <row r="142" s="2" customFormat="1">
      <c r="A142" s="35"/>
      <c r="B142" s="36"/>
      <c r="C142" s="37"/>
      <c r="D142" s="231" t="s">
        <v>147</v>
      </c>
      <c r="E142" s="37"/>
      <c r="F142" s="232" t="s">
        <v>164</v>
      </c>
      <c r="G142" s="37"/>
      <c r="H142" s="37"/>
      <c r="I142" s="233"/>
      <c r="J142" s="37"/>
      <c r="K142" s="37"/>
      <c r="L142" s="41"/>
      <c r="M142" s="234"/>
      <c r="N142" s="235"/>
      <c r="O142" s="89"/>
      <c r="P142" s="89"/>
      <c r="Q142" s="89"/>
      <c r="R142" s="89"/>
      <c r="S142" s="89"/>
      <c r="T142" s="90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147</v>
      </c>
      <c r="AU142" s="14" t="s">
        <v>83</v>
      </c>
    </row>
    <row r="143" s="2" customFormat="1" ht="16.5" customHeight="1">
      <c r="A143" s="35"/>
      <c r="B143" s="36"/>
      <c r="C143" s="236" t="s">
        <v>172</v>
      </c>
      <c r="D143" s="236" t="s">
        <v>155</v>
      </c>
      <c r="E143" s="237" t="s">
        <v>166</v>
      </c>
      <c r="F143" s="238" t="s">
        <v>167</v>
      </c>
      <c r="G143" s="239" t="s">
        <v>168</v>
      </c>
      <c r="H143" s="240">
        <v>3.2000000000000002</v>
      </c>
      <c r="I143" s="241"/>
      <c r="J143" s="242">
        <f>ROUND(I143*H143,2)</f>
        <v>0</v>
      </c>
      <c r="K143" s="243"/>
      <c r="L143" s="244"/>
      <c r="M143" s="245" t="s">
        <v>1</v>
      </c>
      <c r="N143" s="246" t="s">
        <v>40</v>
      </c>
      <c r="O143" s="89"/>
      <c r="P143" s="227">
        <f>O143*H143</f>
        <v>0</v>
      </c>
      <c r="Q143" s="227">
        <v>0.001</v>
      </c>
      <c r="R143" s="227">
        <f>Q143*H143</f>
        <v>0.0032000000000000002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159</v>
      </c>
      <c r="AT143" s="229" t="s">
        <v>155</v>
      </c>
      <c r="AU143" s="229" t="s">
        <v>83</v>
      </c>
      <c r="AY143" s="14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145</v>
      </c>
      <c r="BK143" s="230">
        <f>ROUND(I143*H143,2)</f>
        <v>0</v>
      </c>
      <c r="BL143" s="14" t="s">
        <v>145</v>
      </c>
      <c r="BM143" s="229" t="s">
        <v>308</v>
      </c>
    </row>
    <row r="144" s="2" customFormat="1">
      <c r="A144" s="35"/>
      <c r="B144" s="36"/>
      <c r="C144" s="37"/>
      <c r="D144" s="231" t="s">
        <v>147</v>
      </c>
      <c r="E144" s="37"/>
      <c r="F144" s="232" t="s">
        <v>167</v>
      </c>
      <c r="G144" s="37"/>
      <c r="H144" s="37"/>
      <c r="I144" s="233"/>
      <c r="J144" s="37"/>
      <c r="K144" s="37"/>
      <c r="L144" s="41"/>
      <c r="M144" s="234"/>
      <c r="N144" s="235"/>
      <c r="O144" s="89"/>
      <c r="P144" s="89"/>
      <c r="Q144" s="89"/>
      <c r="R144" s="89"/>
      <c r="S144" s="89"/>
      <c r="T144" s="9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147</v>
      </c>
      <c r="AU144" s="14" t="s">
        <v>83</v>
      </c>
    </row>
    <row r="145" s="12" customFormat="1" ht="22.8" customHeight="1">
      <c r="A145" s="12"/>
      <c r="B145" s="201"/>
      <c r="C145" s="202"/>
      <c r="D145" s="203" t="s">
        <v>72</v>
      </c>
      <c r="E145" s="215" t="s">
        <v>154</v>
      </c>
      <c r="F145" s="215" t="s">
        <v>309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SUM(P146:P159)</f>
        <v>0</v>
      </c>
      <c r="Q145" s="209"/>
      <c r="R145" s="210">
        <f>SUM(R146:R159)</f>
        <v>2.2141059999999997</v>
      </c>
      <c r="S145" s="209"/>
      <c r="T145" s="211">
        <f>SUM(T146:T159)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81</v>
      </c>
      <c r="AT145" s="213" t="s">
        <v>72</v>
      </c>
      <c r="AU145" s="213" t="s">
        <v>81</v>
      </c>
      <c r="AY145" s="212" t="s">
        <v>139</v>
      </c>
      <c r="BK145" s="214">
        <f>SUM(BK146:BK159)</f>
        <v>0</v>
      </c>
    </row>
    <row r="146" s="2" customFormat="1" ht="24.15" customHeight="1">
      <c r="A146" s="35"/>
      <c r="B146" s="36"/>
      <c r="C146" s="217" t="s">
        <v>179</v>
      </c>
      <c r="D146" s="217" t="s">
        <v>141</v>
      </c>
      <c r="E146" s="218" t="s">
        <v>310</v>
      </c>
      <c r="F146" s="219" t="s">
        <v>311</v>
      </c>
      <c r="G146" s="220" t="s">
        <v>312</v>
      </c>
      <c r="H146" s="221">
        <v>12</v>
      </c>
      <c r="I146" s="222"/>
      <c r="J146" s="223">
        <f>ROUND(I146*H146,2)</f>
        <v>0</v>
      </c>
      <c r="K146" s="224"/>
      <c r="L146" s="41"/>
      <c r="M146" s="225" t="s">
        <v>1</v>
      </c>
      <c r="N146" s="226" t="s">
        <v>40</v>
      </c>
      <c r="O146" s="89"/>
      <c r="P146" s="227">
        <f>O146*H146</f>
        <v>0</v>
      </c>
      <c r="Q146" s="227">
        <v>0.17488999999999999</v>
      </c>
      <c r="R146" s="227">
        <f>Q146*H146</f>
        <v>2.0986799999999999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145</v>
      </c>
      <c r="AT146" s="229" t="s">
        <v>141</v>
      </c>
      <c r="AU146" s="229" t="s">
        <v>83</v>
      </c>
      <c r="AY146" s="14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145</v>
      </c>
      <c r="BK146" s="230">
        <f>ROUND(I146*H146,2)</f>
        <v>0</v>
      </c>
      <c r="BL146" s="14" t="s">
        <v>145</v>
      </c>
      <c r="BM146" s="229" t="s">
        <v>313</v>
      </c>
    </row>
    <row r="147" s="2" customFormat="1">
      <c r="A147" s="35"/>
      <c r="B147" s="36"/>
      <c r="C147" s="37"/>
      <c r="D147" s="231" t="s">
        <v>147</v>
      </c>
      <c r="E147" s="37"/>
      <c r="F147" s="232" t="s">
        <v>314</v>
      </c>
      <c r="G147" s="37"/>
      <c r="H147" s="37"/>
      <c r="I147" s="233"/>
      <c r="J147" s="37"/>
      <c r="K147" s="37"/>
      <c r="L147" s="41"/>
      <c r="M147" s="234"/>
      <c r="N147" s="235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147</v>
      </c>
      <c r="AU147" s="14" t="s">
        <v>83</v>
      </c>
    </row>
    <row r="148" s="2" customFormat="1" ht="24.15" customHeight="1">
      <c r="A148" s="35"/>
      <c r="B148" s="36"/>
      <c r="C148" s="236" t="s">
        <v>159</v>
      </c>
      <c r="D148" s="236" t="s">
        <v>155</v>
      </c>
      <c r="E148" s="237" t="s">
        <v>315</v>
      </c>
      <c r="F148" s="238" t="s">
        <v>316</v>
      </c>
      <c r="G148" s="239" t="s">
        <v>312</v>
      </c>
      <c r="H148" s="240">
        <v>10</v>
      </c>
      <c r="I148" s="241"/>
      <c r="J148" s="242">
        <f>ROUND(I148*H148,2)</f>
        <v>0</v>
      </c>
      <c r="K148" s="243"/>
      <c r="L148" s="244"/>
      <c r="M148" s="245" t="s">
        <v>1</v>
      </c>
      <c r="N148" s="246" t="s">
        <v>40</v>
      </c>
      <c r="O148" s="89"/>
      <c r="P148" s="227">
        <f>O148*H148</f>
        <v>0</v>
      </c>
      <c r="Q148" s="227">
        <v>0.0028</v>
      </c>
      <c r="R148" s="227">
        <f>Q148*H148</f>
        <v>0.028000000000000001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159</v>
      </c>
      <c r="AT148" s="229" t="s">
        <v>155</v>
      </c>
      <c r="AU148" s="229" t="s">
        <v>83</v>
      </c>
      <c r="AY148" s="14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145</v>
      </c>
      <c r="BK148" s="230">
        <f>ROUND(I148*H148,2)</f>
        <v>0</v>
      </c>
      <c r="BL148" s="14" t="s">
        <v>145</v>
      </c>
      <c r="BM148" s="229" t="s">
        <v>317</v>
      </c>
    </row>
    <row r="149" s="2" customFormat="1">
      <c r="A149" s="35"/>
      <c r="B149" s="36"/>
      <c r="C149" s="37"/>
      <c r="D149" s="231" t="s">
        <v>147</v>
      </c>
      <c r="E149" s="37"/>
      <c r="F149" s="232" t="s">
        <v>316</v>
      </c>
      <c r="G149" s="37"/>
      <c r="H149" s="37"/>
      <c r="I149" s="233"/>
      <c r="J149" s="37"/>
      <c r="K149" s="37"/>
      <c r="L149" s="41"/>
      <c r="M149" s="234"/>
      <c r="N149" s="235"/>
      <c r="O149" s="89"/>
      <c r="P149" s="89"/>
      <c r="Q149" s="89"/>
      <c r="R149" s="89"/>
      <c r="S149" s="89"/>
      <c r="T149" s="90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147</v>
      </c>
      <c r="AU149" s="14" t="s">
        <v>83</v>
      </c>
    </row>
    <row r="150" s="2" customFormat="1" ht="24.15" customHeight="1">
      <c r="A150" s="35"/>
      <c r="B150" s="36"/>
      <c r="C150" s="236" t="s">
        <v>170</v>
      </c>
      <c r="D150" s="236" t="s">
        <v>155</v>
      </c>
      <c r="E150" s="237" t="s">
        <v>318</v>
      </c>
      <c r="F150" s="238" t="s">
        <v>319</v>
      </c>
      <c r="G150" s="239" t="s">
        <v>312</v>
      </c>
      <c r="H150" s="240">
        <v>2</v>
      </c>
      <c r="I150" s="241"/>
      <c r="J150" s="242">
        <f>ROUND(I150*H150,2)</f>
        <v>0</v>
      </c>
      <c r="K150" s="243"/>
      <c r="L150" s="244"/>
      <c r="M150" s="245" t="s">
        <v>1</v>
      </c>
      <c r="N150" s="246" t="s">
        <v>40</v>
      </c>
      <c r="O150" s="89"/>
      <c r="P150" s="227">
        <f>O150*H150</f>
        <v>0</v>
      </c>
      <c r="Q150" s="227">
        <v>0.0027000000000000001</v>
      </c>
      <c r="R150" s="227">
        <f>Q150*H150</f>
        <v>0.0054000000000000003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159</v>
      </c>
      <c r="AT150" s="229" t="s">
        <v>155</v>
      </c>
      <c r="AU150" s="229" t="s">
        <v>83</v>
      </c>
      <c r="AY150" s="14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145</v>
      </c>
      <c r="BK150" s="230">
        <f>ROUND(I150*H150,2)</f>
        <v>0</v>
      </c>
      <c r="BL150" s="14" t="s">
        <v>145</v>
      </c>
      <c r="BM150" s="229" t="s">
        <v>320</v>
      </c>
    </row>
    <row r="151" s="2" customFormat="1">
      <c r="A151" s="35"/>
      <c r="B151" s="36"/>
      <c r="C151" s="37"/>
      <c r="D151" s="231" t="s">
        <v>147</v>
      </c>
      <c r="E151" s="37"/>
      <c r="F151" s="232" t="s">
        <v>319</v>
      </c>
      <c r="G151" s="37"/>
      <c r="H151" s="37"/>
      <c r="I151" s="233"/>
      <c r="J151" s="37"/>
      <c r="K151" s="37"/>
      <c r="L151" s="41"/>
      <c r="M151" s="234"/>
      <c r="N151" s="235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147</v>
      </c>
      <c r="AU151" s="14" t="s">
        <v>83</v>
      </c>
    </row>
    <row r="152" s="2" customFormat="1" ht="24.15" customHeight="1">
      <c r="A152" s="35"/>
      <c r="B152" s="36"/>
      <c r="C152" s="217" t="s">
        <v>192</v>
      </c>
      <c r="D152" s="217" t="s">
        <v>141</v>
      </c>
      <c r="E152" s="218" t="s">
        <v>321</v>
      </c>
      <c r="F152" s="219" t="s">
        <v>322</v>
      </c>
      <c r="G152" s="220" t="s">
        <v>323</v>
      </c>
      <c r="H152" s="221">
        <v>31</v>
      </c>
      <c r="I152" s="222"/>
      <c r="J152" s="223">
        <f>ROUND(I152*H152,2)</f>
        <v>0</v>
      </c>
      <c r="K152" s="224"/>
      <c r="L152" s="41"/>
      <c r="M152" s="225" t="s">
        <v>1</v>
      </c>
      <c r="N152" s="226" t="s">
        <v>40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145</v>
      </c>
      <c r="AT152" s="229" t="s">
        <v>141</v>
      </c>
      <c r="AU152" s="229" t="s">
        <v>83</v>
      </c>
      <c r="AY152" s="14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145</v>
      </c>
      <c r="BK152" s="230">
        <f>ROUND(I152*H152,2)</f>
        <v>0</v>
      </c>
      <c r="BL152" s="14" t="s">
        <v>145</v>
      </c>
      <c r="BM152" s="229" t="s">
        <v>324</v>
      </c>
    </row>
    <row r="153" s="2" customFormat="1">
      <c r="A153" s="35"/>
      <c r="B153" s="36"/>
      <c r="C153" s="37"/>
      <c r="D153" s="231" t="s">
        <v>147</v>
      </c>
      <c r="E153" s="37"/>
      <c r="F153" s="232" t="s">
        <v>325</v>
      </c>
      <c r="G153" s="37"/>
      <c r="H153" s="37"/>
      <c r="I153" s="233"/>
      <c r="J153" s="37"/>
      <c r="K153" s="37"/>
      <c r="L153" s="41"/>
      <c r="M153" s="234"/>
      <c r="N153" s="235"/>
      <c r="O153" s="89"/>
      <c r="P153" s="89"/>
      <c r="Q153" s="89"/>
      <c r="R153" s="89"/>
      <c r="S153" s="89"/>
      <c r="T153" s="90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147</v>
      </c>
      <c r="AU153" s="14" t="s">
        <v>83</v>
      </c>
    </row>
    <row r="154" s="2" customFormat="1" ht="24.15" customHeight="1">
      <c r="A154" s="35"/>
      <c r="B154" s="36"/>
      <c r="C154" s="236" t="s">
        <v>197</v>
      </c>
      <c r="D154" s="236" t="s">
        <v>155</v>
      </c>
      <c r="E154" s="237" t="s">
        <v>326</v>
      </c>
      <c r="F154" s="238" t="s">
        <v>327</v>
      </c>
      <c r="G154" s="239" t="s">
        <v>323</v>
      </c>
      <c r="H154" s="240">
        <v>32.549999999999997</v>
      </c>
      <c r="I154" s="241"/>
      <c r="J154" s="242">
        <f>ROUND(I154*H154,2)</f>
        <v>0</v>
      </c>
      <c r="K154" s="243"/>
      <c r="L154" s="244"/>
      <c r="M154" s="245" t="s">
        <v>1</v>
      </c>
      <c r="N154" s="246" t="s">
        <v>40</v>
      </c>
      <c r="O154" s="89"/>
      <c r="P154" s="227">
        <f>O154*H154</f>
        <v>0</v>
      </c>
      <c r="Q154" s="227">
        <v>0.00248</v>
      </c>
      <c r="R154" s="227">
        <f>Q154*H154</f>
        <v>0.08072399999999999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159</v>
      </c>
      <c r="AT154" s="229" t="s">
        <v>155</v>
      </c>
      <c r="AU154" s="229" t="s">
        <v>83</v>
      </c>
      <c r="AY154" s="14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145</v>
      </c>
      <c r="BK154" s="230">
        <f>ROUND(I154*H154,2)</f>
        <v>0</v>
      </c>
      <c r="BL154" s="14" t="s">
        <v>145</v>
      </c>
      <c r="BM154" s="229" t="s">
        <v>328</v>
      </c>
    </row>
    <row r="155" s="2" customFormat="1">
      <c r="A155" s="35"/>
      <c r="B155" s="36"/>
      <c r="C155" s="37"/>
      <c r="D155" s="231" t="s">
        <v>147</v>
      </c>
      <c r="E155" s="37"/>
      <c r="F155" s="232" t="s">
        <v>327</v>
      </c>
      <c r="G155" s="37"/>
      <c r="H155" s="37"/>
      <c r="I155" s="233"/>
      <c r="J155" s="37"/>
      <c r="K155" s="37"/>
      <c r="L155" s="41"/>
      <c r="M155" s="234"/>
      <c r="N155" s="235"/>
      <c r="O155" s="89"/>
      <c r="P155" s="89"/>
      <c r="Q155" s="89"/>
      <c r="R155" s="89"/>
      <c r="S155" s="89"/>
      <c r="T155" s="90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147</v>
      </c>
      <c r="AU155" s="14" t="s">
        <v>83</v>
      </c>
    </row>
    <row r="156" s="2" customFormat="1" ht="24.15" customHeight="1">
      <c r="A156" s="35"/>
      <c r="B156" s="36"/>
      <c r="C156" s="217" t="s">
        <v>8</v>
      </c>
      <c r="D156" s="217" t="s">
        <v>141</v>
      </c>
      <c r="E156" s="218" t="s">
        <v>329</v>
      </c>
      <c r="F156" s="219" t="s">
        <v>330</v>
      </c>
      <c r="G156" s="220" t="s">
        <v>323</v>
      </c>
      <c r="H156" s="221">
        <v>31</v>
      </c>
      <c r="I156" s="222"/>
      <c r="J156" s="223">
        <f>ROUND(I156*H156,2)</f>
        <v>0</v>
      </c>
      <c r="K156" s="224"/>
      <c r="L156" s="41"/>
      <c r="M156" s="225" t="s">
        <v>1</v>
      </c>
      <c r="N156" s="226" t="s">
        <v>40</v>
      </c>
      <c r="O156" s="89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145</v>
      </c>
      <c r="AT156" s="229" t="s">
        <v>141</v>
      </c>
      <c r="AU156" s="229" t="s">
        <v>83</v>
      </c>
      <c r="AY156" s="14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145</v>
      </c>
      <c r="BK156" s="230">
        <f>ROUND(I156*H156,2)</f>
        <v>0</v>
      </c>
      <c r="BL156" s="14" t="s">
        <v>145</v>
      </c>
      <c r="BM156" s="229" t="s">
        <v>331</v>
      </c>
    </row>
    <row r="157" s="2" customFormat="1">
      <c r="A157" s="35"/>
      <c r="B157" s="36"/>
      <c r="C157" s="37"/>
      <c r="D157" s="231" t="s">
        <v>147</v>
      </c>
      <c r="E157" s="37"/>
      <c r="F157" s="232" t="s">
        <v>332</v>
      </c>
      <c r="G157" s="37"/>
      <c r="H157" s="37"/>
      <c r="I157" s="233"/>
      <c r="J157" s="37"/>
      <c r="K157" s="37"/>
      <c r="L157" s="41"/>
      <c r="M157" s="234"/>
      <c r="N157" s="235"/>
      <c r="O157" s="89"/>
      <c r="P157" s="89"/>
      <c r="Q157" s="89"/>
      <c r="R157" s="89"/>
      <c r="S157" s="89"/>
      <c r="T157" s="90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147</v>
      </c>
      <c r="AU157" s="14" t="s">
        <v>83</v>
      </c>
    </row>
    <row r="158" s="2" customFormat="1" ht="16.5" customHeight="1">
      <c r="A158" s="35"/>
      <c r="B158" s="36"/>
      <c r="C158" s="236" t="s">
        <v>211</v>
      </c>
      <c r="D158" s="236" t="s">
        <v>155</v>
      </c>
      <c r="E158" s="237" t="s">
        <v>333</v>
      </c>
      <c r="F158" s="238" t="s">
        <v>334</v>
      </c>
      <c r="G158" s="239" t="s">
        <v>323</v>
      </c>
      <c r="H158" s="240">
        <v>32.549999999999997</v>
      </c>
      <c r="I158" s="241"/>
      <c r="J158" s="242">
        <f>ROUND(I158*H158,2)</f>
        <v>0</v>
      </c>
      <c r="K158" s="243"/>
      <c r="L158" s="244"/>
      <c r="M158" s="245" t="s">
        <v>1</v>
      </c>
      <c r="N158" s="246" t="s">
        <v>40</v>
      </c>
      <c r="O158" s="89"/>
      <c r="P158" s="227">
        <f>O158*H158</f>
        <v>0</v>
      </c>
      <c r="Q158" s="227">
        <v>4.0000000000000003E-05</v>
      </c>
      <c r="R158" s="227">
        <f>Q158*H158</f>
        <v>0.001302</v>
      </c>
      <c r="S158" s="227">
        <v>0</v>
      </c>
      <c r="T158" s="22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159</v>
      </c>
      <c r="AT158" s="229" t="s">
        <v>155</v>
      </c>
      <c r="AU158" s="229" t="s">
        <v>83</v>
      </c>
      <c r="AY158" s="14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145</v>
      </c>
      <c r="BK158" s="230">
        <f>ROUND(I158*H158,2)</f>
        <v>0</v>
      </c>
      <c r="BL158" s="14" t="s">
        <v>145</v>
      </c>
      <c r="BM158" s="229" t="s">
        <v>335</v>
      </c>
    </row>
    <row r="159" s="2" customFormat="1">
      <c r="A159" s="35"/>
      <c r="B159" s="36"/>
      <c r="C159" s="37"/>
      <c r="D159" s="231" t="s">
        <v>147</v>
      </c>
      <c r="E159" s="37"/>
      <c r="F159" s="232" t="s">
        <v>334</v>
      </c>
      <c r="G159" s="37"/>
      <c r="H159" s="37"/>
      <c r="I159" s="233"/>
      <c r="J159" s="37"/>
      <c r="K159" s="37"/>
      <c r="L159" s="41"/>
      <c r="M159" s="234"/>
      <c r="N159" s="235"/>
      <c r="O159" s="89"/>
      <c r="P159" s="89"/>
      <c r="Q159" s="89"/>
      <c r="R159" s="89"/>
      <c r="S159" s="89"/>
      <c r="T159" s="90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147</v>
      </c>
      <c r="AU159" s="14" t="s">
        <v>83</v>
      </c>
    </row>
    <row r="160" s="12" customFormat="1" ht="22.8" customHeight="1">
      <c r="A160" s="12"/>
      <c r="B160" s="201"/>
      <c r="C160" s="202"/>
      <c r="D160" s="203" t="s">
        <v>72</v>
      </c>
      <c r="E160" s="215" t="s">
        <v>170</v>
      </c>
      <c r="F160" s="215" t="s">
        <v>171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SUM(P161:P162)</f>
        <v>0</v>
      </c>
      <c r="Q160" s="209"/>
      <c r="R160" s="210">
        <f>SUM(R161:R162)</f>
        <v>0</v>
      </c>
      <c r="S160" s="209"/>
      <c r="T160" s="211">
        <f>SUM(T161:T162)</f>
        <v>6.0757320000000004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81</v>
      </c>
      <c r="AT160" s="213" t="s">
        <v>72</v>
      </c>
      <c r="AU160" s="213" t="s">
        <v>81</v>
      </c>
      <c r="AY160" s="212" t="s">
        <v>139</v>
      </c>
      <c r="BK160" s="214">
        <f>SUM(BK161:BK162)</f>
        <v>0</v>
      </c>
    </row>
    <row r="161" s="2" customFormat="1" ht="24.15" customHeight="1">
      <c r="A161" s="35"/>
      <c r="B161" s="36"/>
      <c r="C161" s="217" t="s">
        <v>221</v>
      </c>
      <c r="D161" s="217" t="s">
        <v>141</v>
      </c>
      <c r="E161" s="218" t="s">
        <v>247</v>
      </c>
      <c r="F161" s="219" t="s">
        <v>248</v>
      </c>
      <c r="G161" s="220" t="s">
        <v>144</v>
      </c>
      <c r="H161" s="221">
        <v>155.78800000000001</v>
      </c>
      <c r="I161" s="222"/>
      <c r="J161" s="223">
        <f>ROUND(I161*H161,2)</f>
        <v>0</v>
      </c>
      <c r="K161" s="224"/>
      <c r="L161" s="41"/>
      <c r="M161" s="225" t="s">
        <v>1</v>
      </c>
      <c r="N161" s="226" t="s">
        <v>40</v>
      </c>
      <c r="O161" s="89"/>
      <c r="P161" s="227">
        <f>O161*H161</f>
        <v>0</v>
      </c>
      <c r="Q161" s="227">
        <v>0</v>
      </c>
      <c r="R161" s="227">
        <f>Q161*H161</f>
        <v>0</v>
      </c>
      <c r="S161" s="227">
        <v>0.039</v>
      </c>
      <c r="T161" s="228">
        <f>S161*H161</f>
        <v>6.0757320000000004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145</v>
      </c>
      <c r="AT161" s="229" t="s">
        <v>141</v>
      </c>
      <c r="AU161" s="229" t="s">
        <v>83</v>
      </c>
      <c r="AY161" s="14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145</v>
      </c>
      <c r="BK161" s="230">
        <f>ROUND(I161*H161,2)</f>
        <v>0</v>
      </c>
      <c r="BL161" s="14" t="s">
        <v>145</v>
      </c>
      <c r="BM161" s="229" t="s">
        <v>336</v>
      </c>
    </row>
    <row r="162" s="2" customFormat="1">
      <c r="A162" s="35"/>
      <c r="B162" s="36"/>
      <c r="C162" s="37"/>
      <c r="D162" s="231" t="s">
        <v>147</v>
      </c>
      <c r="E162" s="37"/>
      <c r="F162" s="232" t="s">
        <v>250</v>
      </c>
      <c r="G162" s="37"/>
      <c r="H162" s="37"/>
      <c r="I162" s="233"/>
      <c r="J162" s="37"/>
      <c r="K162" s="37"/>
      <c r="L162" s="41"/>
      <c r="M162" s="234"/>
      <c r="N162" s="235"/>
      <c r="O162" s="89"/>
      <c r="P162" s="89"/>
      <c r="Q162" s="89"/>
      <c r="R162" s="89"/>
      <c r="S162" s="89"/>
      <c r="T162" s="90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147</v>
      </c>
      <c r="AU162" s="14" t="s">
        <v>83</v>
      </c>
    </row>
    <row r="163" s="12" customFormat="1" ht="22.8" customHeight="1">
      <c r="A163" s="12"/>
      <c r="B163" s="201"/>
      <c r="C163" s="202"/>
      <c r="D163" s="203" t="s">
        <v>72</v>
      </c>
      <c r="E163" s="215" t="s">
        <v>177</v>
      </c>
      <c r="F163" s="215" t="s">
        <v>178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SUM(P164:P175)</f>
        <v>0</v>
      </c>
      <c r="Q163" s="209"/>
      <c r="R163" s="210">
        <f>SUM(R164:R175)</f>
        <v>0</v>
      </c>
      <c r="S163" s="209"/>
      <c r="T163" s="211">
        <f>SUM(T164:T175)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81</v>
      </c>
      <c r="AT163" s="213" t="s">
        <v>72</v>
      </c>
      <c r="AU163" s="213" t="s">
        <v>81</v>
      </c>
      <c r="AY163" s="212" t="s">
        <v>139</v>
      </c>
      <c r="BK163" s="214">
        <f>SUM(BK164:BK175)</f>
        <v>0</v>
      </c>
    </row>
    <row r="164" s="2" customFormat="1" ht="16.5" customHeight="1">
      <c r="A164" s="35"/>
      <c r="B164" s="36"/>
      <c r="C164" s="217" t="s">
        <v>229</v>
      </c>
      <c r="D164" s="217" t="s">
        <v>141</v>
      </c>
      <c r="E164" s="218" t="s">
        <v>180</v>
      </c>
      <c r="F164" s="219" t="s">
        <v>181</v>
      </c>
      <c r="G164" s="220" t="s">
        <v>158</v>
      </c>
      <c r="H164" s="221">
        <v>9.1999999999999993</v>
      </c>
      <c r="I164" s="222"/>
      <c r="J164" s="223">
        <f>ROUND(I164*H164,2)</f>
        <v>0</v>
      </c>
      <c r="K164" s="224"/>
      <c r="L164" s="41"/>
      <c r="M164" s="225" t="s">
        <v>1</v>
      </c>
      <c r="N164" s="226" t="s">
        <v>40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145</v>
      </c>
      <c r="AT164" s="229" t="s">
        <v>141</v>
      </c>
      <c r="AU164" s="229" t="s">
        <v>83</v>
      </c>
      <c r="AY164" s="14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145</v>
      </c>
      <c r="BK164" s="230">
        <f>ROUND(I164*H164,2)</f>
        <v>0</v>
      </c>
      <c r="BL164" s="14" t="s">
        <v>145</v>
      </c>
      <c r="BM164" s="229" t="s">
        <v>337</v>
      </c>
    </row>
    <row r="165" s="2" customFormat="1">
      <c r="A165" s="35"/>
      <c r="B165" s="36"/>
      <c r="C165" s="37"/>
      <c r="D165" s="231" t="s">
        <v>147</v>
      </c>
      <c r="E165" s="37"/>
      <c r="F165" s="232" t="s">
        <v>183</v>
      </c>
      <c r="G165" s="37"/>
      <c r="H165" s="37"/>
      <c r="I165" s="233"/>
      <c r="J165" s="37"/>
      <c r="K165" s="37"/>
      <c r="L165" s="41"/>
      <c r="M165" s="234"/>
      <c r="N165" s="235"/>
      <c r="O165" s="89"/>
      <c r="P165" s="89"/>
      <c r="Q165" s="89"/>
      <c r="R165" s="89"/>
      <c r="S165" s="89"/>
      <c r="T165" s="90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147</v>
      </c>
      <c r="AU165" s="14" t="s">
        <v>83</v>
      </c>
    </row>
    <row r="166" s="2" customFormat="1" ht="24.15" customHeight="1">
      <c r="A166" s="35"/>
      <c r="B166" s="36"/>
      <c r="C166" s="217" t="s">
        <v>214</v>
      </c>
      <c r="D166" s="217" t="s">
        <v>141</v>
      </c>
      <c r="E166" s="218" t="s">
        <v>184</v>
      </c>
      <c r="F166" s="219" t="s">
        <v>185</v>
      </c>
      <c r="G166" s="220" t="s">
        <v>158</v>
      </c>
      <c r="H166" s="221">
        <v>9.1999999999999993</v>
      </c>
      <c r="I166" s="222"/>
      <c r="J166" s="223">
        <f>ROUND(I166*H166,2)</f>
        <v>0</v>
      </c>
      <c r="K166" s="224"/>
      <c r="L166" s="41"/>
      <c r="M166" s="225" t="s">
        <v>1</v>
      </c>
      <c r="N166" s="226" t="s">
        <v>40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145</v>
      </c>
      <c r="AT166" s="229" t="s">
        <v>141</v>
      </c>
      <c r="AU166" s="229" t="s">
        <v>83</v>
      </c>
      <c r="AY166" s="14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145</v>
      </c>
      <c r="BK166" s="230">
        <f>ROUND(I166*H166,2)</f>
        <v>0</v>
      </c>
      <c r="BL166" s="14" t="s">
        <v>145</v>
      </c>
      <c r="BM166" s="229" t="s">
        <v>338</v>
      </c>
    </row>
    <row r="167" s="2" customFormat="1">
      <c r="A167" s="35"/>
      <c r="B167" s="36"/>
      <c r="C167" s="37"/>
      <c r="D167" s="231" t="s">
        <v>147</v>
      </c>
      <c r="E167" s="37"/>
      <c r="F167" s="232" t="s">
        <v>187</v>
      </c>
      <c r="G167" s="37"/>
      <c r="H167" s="37"/>
      <c r="I167" s="233"/>
      <c r="J167" s="37"/>
      <c r="K167" s="37"/>
      <c r="L167" s="41"/>
      <c r="M167" s="234"/>
      <c r="N167" s="235"/>
      <c r="O167" s="89"/>
      <c r="P167" s="89"/>
      <c r="Q167" s="89"/>
      <c r="R167" s="89"/>
      <c r="S167" s="89"/>
      <c r="T167" s="90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147</v>
      </c>
      <c r="AU167" s="14" t="s">
        <v>83</v>
      </c>
    </row>
    <row r="168" s="2" customFormat="1" ht="24.15" customHeight="1">
      <c r="A168" s="35"/>
      <c r="B168" s="36"/>
      <c r="C168" s="217" t="s">
        <v>276</v>
      </c>
      <c r="D168" s="217" t="s">
        <v>141</v>
      </c>
      <c r="E168" s="218" t="s">
        <v>188</v>
      </c>
      <c r="F168" s="219" t="s">
        <v>189</v>
      </c>
      <c r="G168" s="220" t="s">
        <v>158</v>
      </c>
      <c r="H168" s="221">
        <v>184</v>
      </c>
      <c r="I168" s="222"/>
      <c r="J168" s="223">
        <f>ROUND(I168*H168,2)</f>
        <v>0</v>
      </c>
      <c r="K168" s="224"/>
      <c r="L168" s="41"/>
      <c r="M168" s="225" t="s">
        <v>1</v>
      </c>
      <c r="N168" s="226" t="s">
        <v>40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145</v>
      </c>
      <c r="AT168" s="229" t="s">
        <v>141</v>
      </c>
      <c r="AU168" s="229" t="s">
        <v>83</v>
      </c>
      <c r="AY168" s="14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145</v>
      </c>
      <c r="BK168" s="230">
        <f>ROUND(I168*H168,2)</f>
        <v>0</v>
      </c>
      <c r="BL168" s="14" t="s">
        <v>145</v>
      </c>
      <c r="BM168" s="229" t="s">
        <v>339</v>
      </c>
    </row>
    <row r="169" s="2" customFormat="1">
      <c r="A169" s="35"/>
      <c r="B169" s="36"/>
      <c r="C169" s="37"/>
      <c r="D169" s="231" t="s">
        <v>147</v>
      </c>
      <c r="E169" s="37"/>
      <c r="F169" s="232" t="s">
        <v>191</v>
      </c>
      <c r="G169" s="37"/>
      <c r="H169" s="37"/>
      <c r="I169" s="233"/>
      <c r="J169" s="37"/>
      <c r="K169" s="37"/>
      <c r="L169" s="41"/>
      <c r="M169" s="234"/>
      <c r="N169" s="235"/>
      <c r="O169" s="89"/>
      <c r="P169" s="89"/>
      <c r="Q169" s="89"/>
      <c r="R169" s="89"/>
      <c r="S169" s="89"/>
      <c r="T169" s="9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147</v>
      </c>
      <c r="AU169" s="14" t="s">
        <v>83</v>
      </c>
    </row>
    <row r="170" s="2" customFormat="1" ht="33" customHeight="1">
      <c r="A170" s="35"/>
      <c r="B170" s="36"/>
      <c r="C170" s="217" t="s">
        <v>283</v>
      </c>
      <c r="D170" s="217" t="s">
        <v>141</v>
      </c>
      <c r="E170" s="218" t="s">
        <v>254</v>
      </c>
      <c r="F170" s="219" t="s">
        <v>255</v>
      </c>
      <c r="G170" s="220" t="s">
        <v>158</v>
      </c>
      <c r="H170" s="221">
        <v>6.141</v>
      </c>
      <c r="I170" s="222"/>
      <c r="J170" s="223">
        <f>ROUND(I170*H170,2)</f>
        <v>0</v>
      </c>
      <c r="K170" s="224"/>
      <c r="L170" s="41"/>
      <c r="M170" s="225" t="s">
        <v>1</v>
      </c>
      <c r="N170" s="226" t="s">
        <v>40</v>
      </c>
      <c r="O170" s="89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145</v>
      </c>
      <c r="AT170" s="229" t="s">
        <v>141</v>
      </c>
      <c r="AU170" s="229" t="s">
        <v>83</v>
      </c>
      <c r="AY170" s="14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145</v>
      </c>
      <c r="BK170" s="230">
        <f>ROUND(I170*H170,2)</f>
        <v>0</v>
      </c>
      <c r="BL170" s="14" t="s">
        <v>145</v>
      </c>
      <c r="BM170" s="229" t="s">
        <v>340</v>
      </c>
    </row>
    <row r="171" s="2" customFormat="1">
      <c r="A171" s="35"/>
      <c r="B171" s="36"/>
      <c r="C171" s="37"/>
      <c r="D171" s="231" t="s">
        <v>147</v>
      </c>
      <c r="E171" s="37"/>
      <c r="F171" s="232" t="s">
        <v>257</v>
      </c>
      <c r="G171" s="37"/>
      <c r="H171" s="37"/>
      <c r="I171" s="233"/>
      <c r="J171" s="37"/>
      <c r="K171" s="37"/>
      <c r="L171" s="41"/>
      <c r="M171" s="234"/>
      <c r="N171" s="235"/>
      <c r="O171" s="89"/>
      <c r="P171" s="89"/>
      <c r="Q171" s="89"/>
      <c r="R171" s="89"/>
      <c r="S171" s="89"/>
      <c r="T171" s="90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147</v>
      </c>
      <c r="AU171" s="14" t="s">
        <v>83</v>
      </c>
    </row>
    <row r="172" s="2" customFormat="1" ht="37.8" customHeight="1">
      <c r="A172" s="35"/>
      <c r="B172" s="36"/>
      <c r="C172" s="217" t="s">
        <v>288</v>
      </c>
      <c r="D172" s="217" t="s">
        <v>141</v>
      </c>
      <c r="E172" s="218" t="s">
        <v>341</v>
      </c>
      <c r="F172" s="219" t="s">
        <v>342</v>
      </c>
      <c r="G172" s="220" t="s">
        <v>158</v>
      </c>
      <c r="H172" s="221">
        <v>1.702</v>
      </c>
      <c r="I172" s="222"/>
      <c r="J172" s="223">
        <f>ROUND(I172*H172,2)</f>
        <v>0</v>
      </c>
      <c r="K172" s="224"/>
      <c r="L172" s="41"/>
      <c r="M172" s="225" t="s">
        <v>1</v>
      </c>
      <c r="N172" s="226" t="s">
        <v>40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145</v>
      </c>
      <c r="AT172" s="229" t="s">
        <v>141</v>
      </c>
      <c r="AU172" s="229" t="s">
        <v>83</v>
      </c>
      <c r="AY172" s="14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145</v>
      </c>
      <c r="BK172" s="230">
        <f>ROUND(I172*H172,2)</f>
        <v>0</v>
      </c>
      <c r="BL172" s="14" t="s">
        <v>145</v>
      </c>
      <c r="BM172" s="229" t="s">
        <v>343</v>
      </c>
    </row>
    <row r="173" s="2" customFormat="1">
      <c r="A173" s="35"/>
      <c r="B173" s="36"/>
      <c r="C173" s="37"/>
      <c r="D173" s="231" t="s">
        <v>147</v>
      </c>
      <c r="E173" s="37"/>
      <c r="F173" s="232" t="s">
        <v>344</v>
      </c>
      <c r="G173" s="37"/>
      <c r="H173" s="37"/>
      <c r="I173" s="233"/>
      <c r="J173" s="37"/>
      <c r="K173" s="37"/>
      <c r="L173" s="41"/>
      <c r="M173" s="234"/>
      <c r="N173" s="235"/>
      <c r="O173" s="89"/>
      <c r="P173" s="89"/>
      <c r="Q173" s="89"/>
      <c r="R173" s="89"/>
      <c r="S173" s="89"/>
      <c r="T173" s="90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147</v>
      </c>
      <c r="AU173" s="14" t="s">
        <v>83</v>
      </c>
    </row>
    <row r="174" s="2" customFormat="1" ht="24.15" customHeight="1">
      <c r="A174" s="35"/>
      <c r="B174" s="36"/>
      <c r="C174" s="236" t="s">
        <v>290</v>
      </c>
      <c r="D174" s="236" t="s">
        <v>155</v>
      </c>
      <c r="E174" s="237" t="s">
        <v>198</v>
      </c>
      <c r="F174" s="238" t="s">
        <v>199</v>
      </c>
      <c r="G174" s="239" t="s">
        <v>158</v>
      </c>
      <c r="H174" s="240">
        <v>10</v>
      </c>
      <c r="I174" s="241"/>
      <c r="J174" s="242">
        <f>ROUND(I174*H174,2)</f>
        <v>0</v>
      </c>
      <c r="K174" s="243"/>
      <c r="L174" s="244"/>
      <c r="M174" s="245" t="s">
        <v>1</v>
      </c>
      <c r="N174" s="246" t="s">
        <v>40</v>
      </c>
      <c r="O174" s="89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159</v>
      </c>
      <c r="AT174" s="229" t="s">
        <v>155</v>
      </c>
      <c r="AU174" s="229" t="s">
        <v>83</v>
      </c>
      <c r="AY174" s="14" t="s">
        <v>139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145</v>
      </c>
      <c r="BK174" s="230">
        <f>ROUND(I174*H174,2)</f>
        <v>0</v>
      </c>
      <c r="BL174" s="14" t="s">
        <v>145</v>
      </c>
      <c r="BM174" s="229" t="s">
        <v>345</v>
      </c>
    </row>
    <row r="175" s="2" customFormat="1">
      <c r="A175" s="35"/>
      <c r="B175" s="36"/>
      <c r="C175" s="37"/>
      <c r="D175" s="231" t="s">
        <v>147</v>
      </c>
      <c r="E175" s="37"/>
      <c r="F175" s="232" t="s">
        <v>199</v>
      </c>
      <c r="G175" s="37"/>
      <c r="H175" s="37"/>
      <c r="I175" s="233"/>
      <c r="J175" s="37"/>
      <c r="K175" s="37"/>
      <c r="L175" s="41"/>
      <c r="M175" s="234"/>
      <c r="N175" s="235"/>
      <c r="O175" s="89"/>
      <c r="P175" s="89"/>
      <c r="Q175" s="89"/>
      <c r="R175" s="89"/>
      <c r="S175" s="89"/>
      <c r="T175" s="90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147</v>
      </c>
      <c r="AU175" s="14" t="s">
        <v>83</v>
      </c>
    </row>
    <row r="176" s="12" customFormat="1" ht="22.8" customHeight="1">
      <c r="A176" s="12"/>
      <c r="B176" s="201"/>
      <c r="C176" s="202"/>
      <c r="D176" s="203" t="s">
        <v>72</v>
      </c>
      <c r="E176" s="215" t="s">
        <v>201</v>
      </c>
      <c r="F176" s="215" t="s">
        <v>202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SUM(P177:P178)</f>
        <v>0</v>
      </c>
      <c r="Q176" s="209"/>
      <c r="R176" s="210">
        <f>SUM(R177:R178)</f>
        <v>0</v>
      </c>
      <c r="S176" s="209"/>
      <c r="T176" s="211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81</v>
      </c>
      <c r="AT176" s="213" t="s">
        <v>72</v>
      </c>
      <c r="AU176" s="213" t="s">
        <v>81</v>
      </c>
      <c r="AY176" s="212" t="s">
        <v>139</v>
      </c>
      <c r="BK176" s="214">
        <f>SUM(BK177:BK178)</f>
        <v>0</v>
      </c>
    </row>
    <row r="177" s="2" customFormat="1" ht="16.5" customHeight="1">
      <c r="A177" s="35"/>
      <c r="B177" s="36"/>
      <c r="C177" s="217" t="s">
        <v>7</v>
      </c>
      <c r="D177" s="217" t="s">
        <v>141</v>
      </c>
      <c r="E177" s="218" t="s">
        <v>203</v>
      </c>
      <c r="F177" s="219" t="s">
        <v>204</v>
      </c>
      <c r="G177" s="220" t="s">
        <v>158</v>
      </c>
      <c r="H177" s="221">
        <v>38.216999999999999</v>
      </c>
      <c r="I177" s="222"/>
      <c r="J177" s="223">
        <f>ROUND(I177*H177,2)</f>
        <v>0</v>
      </c>
      <c r="K177" s="224"/>
      <c r="L177" s="41"/>
      <c r="M177" s="225" t="s">
        <v>1</v>
      </c>
      <c r="N177" s="226" t="s">
        <v>40</v>
      </c>
      <c r="O177" s="89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145</v>
      </c>
      <c r="AT177" s="229" t="s">
        <v>141</v>
      </c>
      <c r="AU177" s="229" t="s">
        <v>83</v>
      </c>
      <c r="AY177" s="14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145</v>
      </c>
      <c r="BK177" s="230">
        <f>ROUND(I177*H177,2)</f>
        <v>0</v>
      </c>
      <c r="BL177" s="14" t="s">
        <v>145</v>
      </c>
      <c r="BM177" s="229" t="s">
        <v>346</v>
      </c>
    </row>
    <row r="178" s="2" customFormat="1">
      <c r="A178" s="35"/>
      <c r="B178" s="36"/>
      <c r="C178" s="37"/>
      <c r="D178" s="231" t="s">
        <v>147</v>
      </c>
      <c r="E178" s="37"/>
      <c r="F178" s="232" t="s">
        <v>206</v>
      </c>
      <c r="G178" s="37"/>
      <c r="H178" s="37"/>
      <c r="I178" s="233"/>
      <c r="J178" s="37"/>
      <c r="K178" s="37"/>
      <c r="L178" s="41"/>
      <c r="M178" s="234"/>
      <c r="N178" s="235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147</v>
      </c>
      <c r="AU178" s="14" t="s">
        <v>83</v>
      </c>
    </row>
    <row r="179" s="12" customFormat="1" ht="25.92" customHeight="1">
      <c r="A179" s="12"/>
      <c r="B179" s="201"/>
      <c r="C179" s="202"/>
      <c r="D179" s="203" t="s">
        <v>72</v>
      </c>
      <c r="E179" s="204" t="s">
        <v>207</v>
      </c>
      <c r="F179" s="204" t="s">
        <v>208</v>
      </c>
      <c r="G179" s="202"/>
      <c r="H179" s="202"/>
      <c r="I179" s="205"/>
      <c r="J179" s="206">
        <f>BK179</f>
        <v>0</v>
      </c>
      <c r="K179" s="202"/>
      <c r="L179" s="207"/>
      <c r="M179" s="208"/>
      <c r="N179" s="209"/>
      <c r="O179" s="209"/>
      <c r="P179" s="210">
        <f>P180+P183+P186</f>
        <v>0</v>
      </c>
      <c r="Q179" s="209"/>
      <c r="R179" s="210">
        <f>R180+R183+R186</f>
        <v>0</v>
      </c>
      <c r="S179" s="209"/>
      <c r="T179" s="211">
        <f>T180+T183+T186</f>
        <v>3.1240429999999999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83</v>
      </c>
      <c r="AT179" s="213" t="s">
        <v>72</v>
      </c>
      <c r="AU179" s="213" t="s">
        <v>73</v>
      </c>
      <c r="AY179" s="212" t="s">
        <v>139</v>
      </c>
      <c r="BK179" s="214">
        <f>BK180+BK183+BK186</f>
        <v>0</v>
      </c>
    </row>
    <row r="180" s="12" customFormat="1" ht="22.8" customHeight="1">
      <c r="A180" s="12"/>
      <c r="B180" s="201"/>
      <c r="C180" s="202"/>
      <c r="D180" s="203" t="s">
        <v>72</v>
      </c>
      <c r="E180" s="215" t="s">
        <v>347</v>
      </c>
      <c r="F180" s="215" t="s">
        <v>348</v>
      </c>
      <c r="G180" s="202"/>
      <c r="H180" s="202"/>
      <c r="I180" s="205"/>
      <c r="J180" s="216">
        <f>BK180</f>
        <v>0</v>
      </c>
      <c r="K180" s="202"/>
      <c r="L180" s="207"/>
      <c r="M180" s="208"/>
      <c r="N180" s="209"/>
      <c r="O180" s="209"/>
      <c r="P180" s="210">
        <f>SUM(P181:P182)</f>
        <v>0</v>
      </c>
      <c r="Q180" s="209"/>
      <c r="R180" s="210">
        <f>SUM(R181:R182)</f>
        <v>0</v>
      </c>
      <c r="S180" s="209"/>
      <c r="T180" s="211">
        <f>SUM(T181:T182)</f>
        <v>0.052111000000000005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2" t="s">
        <v>83</v>
      </c>
      <c r="AT180" s="213" t="s">
        <v>72</v>
      </c>
      <c r="AU180" s="213" t="s">
        <v>81</v>
      </c>
      <c r="AY180" s="212" t="s">
        <v>139</v>
      </c>
      <c r="BK180" s="214">
        <f>SUM(BK181:BK182)</f>
        <v>0</v>
      </c>
    </row>
    <row r="181" s="2" customFormat="1" ht="24.15" customHeight="1">
      <c r="A181" s="35"/>
      <c r="B181" s="36"/>
      <c r="C181" s="217" t="s">
        <v>349</v>
      </c>
      <c r="D181" s="217" t="s">
        <v>141</v>
      </c>
      <c r="E181" s="218" t="s">
        <v>350</v>
      </c>
      <c r="F181" s="219" t="s">
        <v>351</v>
      </c>
      <c r="G181" s="220" t="s">
        <v>151</v>
      </c>
      <c r="H181" s="221">
        <v>12.710000000000001</v>
      </c>
      <c r="I181" s="222"/>
      <c r="J181" s="223">
        <f>ROUND(I181*H181,2)</f>
        <v>0</v>
      </c>
      <c r="K181" s="224"/>
      <c r="L181" s="41"/>
      <c r="M181" s="225" t="s">
        <v>1</v>
      </c>
      <c r="N181" s="226" t="s">
        <v>40</v>
      </c>
      <c r="O181" s="89"/>
      <c r="P181" s="227">
        <f>O181*H181</f>
        <v>0</v>
      </c>
      <c r="Q181" s="227">
        <v>0</v>
      </c>
      <c r="R181" s="227">
        <f>Q181*H181</f>
        <v>0</v>
      </c>
      <c r="S181" s="227">
        <v>0.0041000000000000003</v>
      </c>
      <c r="T181" s="228">
        <f>S181*H181</f>
        <v>0.052111000000000005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9" t="s">
        <v>214</v>
      </c>
      <c r="AT181" s="229" t="s">
        <v>141</v>
      </c>
      <c r="AU181" s="229" t="s">
        <v>83</v>
      </c>
      <c r="AY181" s="14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4" t="s">
        <v>145</v>
      </c>
      <c r="BK181" s="230">
        <f>ROUND(I181*H181,2)</f>
        <v>0</v>
      </c>
      <c r="BL181" s="14" t="s">
        <v>214</v>
      </c>
      <c r="BM181" s="229" t="s">
        <v>352</v>
      </c>
    </row>
    <row r="182" s="2" customFormat="1">
      <c r="A182" s="35"/>
      <c r="B182" s="36"/>
      <c r="C182" s="37"/>
      <c r="D182" s="231" t="s">
        <v>147</v>
      </c>
      <c r="E182" s="37"/>
      <c r="F182" s="232" t="s">
        <v>353</v>
      </c>
      <c r="G182" s="37"/>
      <c r="H182" s="37"/>
      <c r="I182" s="233"/>
      <c r="J182" s="37"/>
      <c r="K182" s="37"/>
      <c r="L182" s="41"/>
      <c r="M182" s="234"/>
      <c r="N182" s="235"/>
      <c r="O182" s="89"/>
      <c r="P182" s="89"/>
      <c r="Q182" s="89"/>
      <c r="R182" s="89"/>
      <c r="S182" s="89"/>
      <c r="T182" s="90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147</v>
      </c>
      <c r="AU182" s="14" t="s">
        <v>83</v>
      </c>
    </row>
    <row r="183" s="12" customFormat="1" ht="22.8" customHeight="1">
      <c r="A183" s="12"/>
      <c r="B183" s="201"/>
      <c r="C183" s="202"/>
      <c r="D183" s="203" t="s">
        <v>72</v>
      </c>
      <c r="E183" s="215" t="s">
        <v>209</v>
      </c>
      <c r="F183" s="215" t="s">
        <v>210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SUM(P184:P185)</f>
        <v>0</v>
      </c>
      <c r="Q183" s="209"/>
      <c r="R183" s="210">
        <f>SUM(R184:R185)</f>
        <v>0</v>
      </c>
      <c r="S183" s="209"/>
      <c r="T183" s="211">
        <f>SUM(T184:T185)</f>
        <v>0.065339999999999995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83</v>
      </c>
      <c r="AT183" s="213" t="s">
        <v>72</v>
      </c>
      <c r="AU183" s="213" t="s">
        <v>81</v>
      </c>
      <c r="AY183" s="212" t="s">
        <v>139</v>
      </c>
      <c r="BK183" s="214">
        <f>SUM(BK184:BK185)</f>
        <v>0</v>
      </c>
    </row>
    <row r="184" s="2" customFormat="1" ht="16.5" customHeight="1">
      <c r="A184" s="35"/>
      <c r="B184" s="36"/>
      <c r="C184" s="217" t="s">
        <v>354</v>
      </c>
      <c r="D184" s="217" t="s">
        <v>141</v>
      </c>
      <c r="E184" s="218" t="s">
        <v>264</v>
      </c>
      <c r="F184" s="219" t="s">
        <v>265</v>
      </c>
      <c r="G184" s="220" t="s">
        <v>151</v>
      </c>
      <c r="H184" s="221">
        <v>11</v>
      </c>
      <c r="I184" s="222"/>
      <c r="J184" s="223">
        <f>ROUND(I184*H184,2)</f>
        <v>0</v>
      </c>
      <c r="K184" s="224"/>
      <c r="L184" s="41"/>
      <c r="M184" s="225" t="s">
        <v>1</v>
      </c>
      <c r="N184" s="226" t="s">
        <v>40</v>
      </c>
      <c r="O184" s="89"/>
      <c r="P184" s="227">
        <f>O184*H184</f>
        <v>0</v>
      </c>
      <c r="Q184" s="227">
        <v>0</v>
      </c>
      <c r="R184" s="227">
        <f>Q184*H184</f>
        <v>0</v>
      </c>
      <c r="S184" s="227">
        <v>0.00594</v>
      </c>
      <c r="T184" s="228">
        <f>S184*H184</f>
        <v>0.065339999999999995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9" t="s">
        <v>214</v>
      </c>
      <c r="AT184" s="229" t="s">
        <v>141</v>
      </c>
      <c r="AU184" s="229" t="s">
        <v>83</v>
      </c>
      <c r="AY184" s="14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145</v>
      </c>
      <c r="BK184" s="230">
        <f>ROUND(I184*H184,2)</f>
        <v>0</v>
      </c>
      <c r="BL184" s="14" t="s">
        <v>214</v>
      </c>
      <c r="BM184" s="229" t="s">
        <v>355</v>
      </c>
    </row>
    <row r="185" s="2" customFormat="1">
      <c r="A185" s="35"/>
      <c r="B185" s="36"/>
      <c r="C185" s="37"/>
      <c r="D185" s="231" t="s">
        <v>147</v>
      </c>
      <c r="E185" s="37"/>
      <c r="F185" s="232" t="s">
        <v>267</v>
      </c>
      <c r="G185" s="37"/>
      <c r="H185" s="37"/>
      <c r="I185" s="233"/>
      <c r="J185" s="37"/>
      <c r="K185" s="37"/>
      <c r="L185" s="41"/>
      <c r="M185" s="234"/>
      <c r="N185" s="235"/>
      <c r="O185" s="89"/>
      <c r="P185" s="89"/>
      <c r="Q185" s="89"/>
      <c r="R185" s="89"/>
      <c r="S185" s="89"/>
      <c r="T185" s="90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147</v>
      </c>
      <c r="AU185" s="14" t="s">
        <v>83</v>
      </c>
    </row>
    <row r="186" s="12" customFormat="1" ht="22.8" customHeight="1">
      <c r="A186" s="12"/>
      <c r="B186" s="201"/>
      <c r="C186" s="202"/>
      <c r="D186" s="203" t="s">
        <v>72</v>
      </c>
      <c r="E186" s="215" t="s">
        <v>356</v>
      </c>
      <c r="F186" s="215" t="s">
        <v>357</v>
      </c>
      <c r="G186" s="202"/>
      <c r="H186" s="202"/>
      <c r="I186" s="205"/>
      <c r="J186" s="216">
        <f>BK186</f>
        <v>0</v>
      </c>
      <c r="K186" s="202"/>
      <c r="L186" s="207"/>
      <c r="M186" s="208"/>
      <c r="N186" s="209"/>
      <c r="O186" s="209"/>
      <c r="P186" s="210">
        <f>SUM(P187:P188)</f>
        <v>0</v>
      </c>
      <c r="Q186" s="209"/>
      <c r="R186" s="210">
        <f>SUM(R187:R188)</f>
        <v>0</v>
      </c>
      <c r="S186" s="209"/>
      <c r="T186" s="211">
        <f>SUM(T187:T188)</f>
        <v>3.0065919999999999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2" t="s">
        <v>83</v>
      </c>
      <c r="AT186" s="213" t="s">
        <v>72</v>
      </c>
      <c r="AU186" s="213" t="s">
        <v>81</v>
      </c>
      <c r="AY186" s="212" t="s">
        <v>139</v>
      </c>
      <c r="BK186" s="214">
        <f>SUM(BK187:BK188)</f>
        <v>0</v>
      </c>
    </row>
    <row r="187" s="2" customFormat="1" ht="24.15" customHeight="1">
      <c r="A187" s="35"/>
      <c r="B187" s="36"/>
      <c r="C187" s="217" t="s">
        <v>358</v>
      </c>
      <c r="D187" s="217" t="s">
        <v>141</v>
      </c>
      <c r="E187" s="218" t="s">
        <v>359</v>
      </c>
      <c r="F187" s="219" t="s">
        <v>360</v>
      </c>
      <c r="G187" s="220" t="s">
        <v>151</v>
      </c>
      <c r="H187" s="221">
        <v>45.280000000000001</v>
      </c>
      <c r="I187" s="222"/>
      <c r="J187" s="223">
        <f>ROUND(I187*H187,2)</f>
        <v>0</v>
      </c>
      <c r="K187" s="224"/>
      <c r="L187" s="41"/>
      <c r="M187" s="225" t="s">
        <v>1</v>
      </c>
      <c r="N187" s="226" t="s">
        <v>40</v>
      </c>
      <c r="O187" s="89"/>
      <c r="P187" s="227">
        <f>O187*H187</f>
        <v>0</v>
      </c>
      <c r="Q187" s="227">
        <v>0</v>
      </c>
      <c r="R187" s="227">
        <f>Q187*H187</f>
        <v>0</v>
      </c>
      <c r="S187" s="227">
        <v>0.066400000000000001</v>
      </c>
      <c r="T187" s="228">
        <f>S187*H187</f>
        <v>3.0065919999999999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9" t="s">
        <v>214</v>
      </c>
      <c r="AT187" s="229" t="s">
        <v>141</v>
      </c>
      <c r="AU187" s="229" t="s">
        <v>83</v>
      </c>
      <c r="AY187" s="14" t="s">
        <v>139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4" t="s">
        <v>145</v>
      </c>
      <c r="BK187" s="230">
        <f>ROUND(I187*H187,2)</f>
        <v>0</v>
      </c>
      <c r="BL187" s="14" t="s">
        <v>214</v>
      </c>
      <c r="BM187" s="229" t="s">
        <v>361</v>
      </c>
    </row>
    <row r="188" s="2" customFormat="1">
      <c r="A188" s="35"/>
      <c r="B188" s="36"/>
      <c r="C188" s="37"/>
      <c r="D188" s="231" t="s">
        <v>147</v>
      </c>
      <c r="E188" s="37"/>
      <c r="F188" s="232" t="s">
        <v>362</v>
      </c>
      <c r="G188" s="37"/>
      <c r="H188" s="37"/>
      <c r="I188" s="233"/>
      <c r="J188" s="37"/>
      <c r="K188" s="37"/>
      <c r="L188" s="41"/>
      <c r="M188" s="234"/>
      <c r="N188" s="235"/>
      <c r="O188" s="89"/>
      <c r="P188" s="89"/>
      <c r="Q188" s="89"/>
      <c r="R188" s="89"/>
      <c r="S188" s="89"/>
      <c r="T188" s="90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147</v>
      </c>
      <c r="AU188" s="14" t="s">
        <v>83</v>
      </c>
    </row>
    <row r="189" s="12" customFormat="1" ht="25.92" customHeight="1">
      <c r="A189" s="12"/>
      <c r="B189" s="201"/>
      <c r="C189" s="202"/>
      <c r="D189" s="203" t="s">
        <v>72</v>
      </c>
      <c r="E189" s="204" t="s">
        <v>217</v>
      </c>
      <c r="F189" s="204" t="s">
        <v>218</v>
      </c>
      <c r="G189" s="202"/>
      <c r="H189" s="202"/>
      <c r="I189" s="205"/>
      <c r="J189" s="206">
        <f>BK189</f>
        <v>0</v>
      </c>
      <c r="K189" s="202"/>
      <c r="L189" s="207"/>
      <c r="M189" s="208"/>
      <c r="N189" s="209"/>
      <c r="O189" s="209"/>
      <c r="P189" s="210">
        <f>P190+P193+P196</f>
        <v>0</v>
      </c>
      <c r="Q189" s="209"/>
      <c r="R189" s="210">
        <f>R190+R193+R196</f>
        <v>0</v>
      </c>
      <c r="S189" s="209"/>
      <c r="T189" s="211">
        <f>T190+T193+T196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2" t="s">
        <v>165</v>
      </c>
      <c r="AT189" s="213" t="s">
        <v>72</v>
      </c>
      <c r="AU189" s="213" t="s">
        <v>73</v>
      </c>
      <c r="AY189" s="212" t="s">
        <v>139</v>
      </c>
      <c r="BK189" s="214">
        <f>BK190+BK193+BK196</f>
        <v>0</v>
      </c>
    </row>
    <row r="190" s="12" customFormat="1" ht="22.8" customHeight="1">
      <c r="A190" s="12"/>
      <c r="B190" s="201"/>
      <c r="C190" s="202"/>
      <c r="D190" s="203" t="s">
        <v>72</v>
      </c>
      <c r="E190" s="215" t="s">
        <v>219</v>
      </c>
      <c r="F190" s="215" t="s">
        <v>220</v>
      </c>
      <c r="G190" s="202"/>
      <c r="H190" s="202"/>
      <c r="I190" s="205"/>
      <c r="J190" s="216">
        <f>BK190</f>
        <v>0</v>
      </c>
      <c r="K190" s="202"/>
      <c r="L190" s="207"/>
      <c r="M190" s="208"/>
      <c r="N190" s="209"/>
      <c r="O190" s="209"/>
      <c r="P190" s="210">
        <f>SUM(P191:P192)</f>
        <v>0</v>
      </c>
      <c r="Q190" s="209"/>
      <c r="R190" s="210">
        <f>SUM(R191:R192)</f>
        <v>0</v>
      </c>
      <c r="S190" s="209"/>
      <c r="T190" s="211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2" t="s">
        <v>165</v>
      </c>
      <c r="AT190" s="213" t="s">
        <v>72</v>
      </c>
      <c r="AU190" s="213" t="s">
        <v>81</v>
      </c>
      <c r="AY190" s="212" t="s">
        <v>139</v>
      </c>
      <c r="BK190" s="214">
        <f>SUM(BK191:BK192)</f>
        <v>0</v>
      </c>
    </row>
    <row r="191" s="2" customFormat="1" ht="16.5" customHeight="1">
      <c r="A191" s="35"/>
      <c r="B191" s="36"/>
      <c r="C191" s="217" t="s">
        <v>363</v>
      </c>
      <c r="D191" s="217" t="s">
        <v>141</v>
      </c>
      <c r="E191" s="218" t="s">
        <v>222</v>
      </c>
      <c r="F191" s="219" t="s">
        <v>223</v>
      </c>
      <c r="G191" s="220" t="s">
        <v>224</v>
      </c>
      <c r="H191" s="221">
        <v>1</v>
      </c>
      <c r="I191" s="222"/>
      <c r="J191" s="223">
        <f>ROUND(I191*H191,2)</f>
        <v>0</v>
      </c>
      <c r="K191" s="224"/>
      <c r="L191" s="41"/>
      <c r="M191" s="225" t="s">
        <v>1</v>
      </c>
      <c r="N191" s="226" t="s">
        <v>40</v>
      </c>
      <c r="O191" s="89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225</v>
      </c>
      <c r="AT191" s="229" t="s">
        <v>141</v>
      </c>
      <c r="AU191" s="229" t="s">
        <v>83</v>
      </c>
      <c r="AY191" s="14" t="s">
        <v>139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145</v>
      </c>
      <c r="BK191" s="230">
        <f>ROUND(I191*H191,2)</f>
        <v>0</v>
      </c>
      <c r="BL191" s="14" t="s">
        <v>225</v>
      </c>
      <c r="BM191" s="229" t="s">
        <v>364</v>
      </c>
    </row>
    <row r="192" s="2" customFormat="1">
      <c r="A192" s="35"/>
      <c r="B192" s="36"/>
      <c r="C192" s="37"/>
      <c r="D192" s="231" t="s">
        <v>147</v>
      </c>
      <c r="E192" s="37"/>
      <c r="F192" s="232" t="s">
        <v>223</v>
      </c>
      <c r="G192" s="37"/>
      <c r="H192" s="37"/>
      <c r="I192" s="233"/>
      <c r="J192" s="37"/>
      <c r="K192" s="37"/>
      <c r="L192" s="41"/>
      <c r="M192" s="234"/>
      <c r="N192" s="235"/>
      <c r="O192" s="89"/>
      <c r="P192" s="89"/>
      <c r="Q192" s="89"/>
      <c r="R192" s="89"/>
      <c r="S192" s="89"/>
      <c r="T192" s="90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147</v>
      </c>
      <c r="AU192" s="14" t="s">
        <v>83</v>
      </c>
    </row>
    <row r="193" s="12" customFormat="1" ht="22.8" customHeight="1">
      <c r="A193" s="12"/>
      <c r="B193" s="201"/>
      <c r="C193" s="202"/>
      <c r="D193" s="203" t="s">
        <v>72</v>
      </c>
      <c r="E193" s="215" t="s">
        <v>227</v>
      </c>
      <c r="F193" s="215" t="s">
        <v>228</v>
      </c>
      <c r="G193" s="202"/>
      <c r="H193" s="202"/>
      <c r="I193" s="205"/>
      <c r="J193" s="216">
        <f>BK193</f>
        <v>0</v>
      </c>
      <c r="K193" s="202"/>
      <c r="L193" s="207"/>
      <c r="M193" s="208"/>
      <c r="N193" s="209"/>
      <c r="O193" s="209"/>
      <c r="P193" s="210">
        <f>SUM(P194:P195)</f>
        <v>0</v>
      </c>
      <c r="Q193" s="209"/>
      <c r="R193" s="210">
        <f>SUM(R194:R195)</f>
        <v>0</v>
      </c>
      <c r="S193" s="209"/>
      <c r="T193" s="211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2" t="s">
        <v>165</v>
      </c>
      <c r="AT193" s="213" t="s">
        <v>72</v>
      </c>
      <c r="AU193" s="213" t="s">
        <v>81</v>
      </c>
      <c r="AY193" s="212" t="s">
        <v>139</v>
      </c>
      <c r="BK193" s="214">
        <f>SUM(BK194:BK195)</f>
        <v>0</v>
      </c>
    </row>
    <row r="194" s="2" customFormat="1" ht="16.5" customHeight="1">
      <c r="A194" s="35"/>
      <c r="B194" s="36"/>
      <c r="C194" s="217" t="s">
        <v>365</v>
      </c>
      <c r="D194" s="217" t="s">
        <v>141</v>
      </c>
      <c r="E194" s="218" t="s">
        <v>230</v>
      </c>
      <c r="F194" s="219" t="s">
        <v>228</v>
      </c>
      <c r="G194" s="220" t="s">
        <v>224</v>
      </c>
      <c r="H194" s="221">
        <v>1</v>
      </c>
      <c r="I194" s="222"/>
      <c r="J194" s="223">
        <f>ROUND(I194*H194,2)</f>
        <v>0</v>
      </c>
      <c r="K194" s="224"/>
      <c r="L194" s="41"/>
      <c r="M194" s="225" t="s">
        <v>1</v>
      </c>
      <c r="N194" s="226" t="s">
        <v>40</v>
      </c>
      <c r="O194" s="89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9" t="s">
        <v>225</v>
      </c>
      <c r="AT194" s="229" t="s">
        <v>141</v>
      </c>
      <c r="AU194" s="229" t="s">
        <v>83</v>
      </c>
      <c r="AY194" s="14" t="s">
        <v>139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4" t="s">
        <v>145</v>
      </c>
      <c r="BK194" s="230">
        <f>ROUND(I194*H194,2)</f>
        <v>0</v>
      </c>
      <c r="BL194" s="14" t="s">
        <v>225</v>
      </c>
      <c r="BM194" s="229" t="s">
        <v>366</v>
      </c>
    </row>
    <row r="195" s="2" customFormat="1">
      <c r="A195" s="35"/>
      <c r="B195" s="36"/>
      <c r="C195" s="37"/>
      <c r="D195" s="231" t="s">
        <v>147</v>
      </c>
      <c r="E195" s="37"/>
      <c r="F195" s="232" t="s">
        <v>228</v>
      </c>
      <c r="G195" s="37"/>
      <c r="H195" s="37"/>
      <c r="I195" s="233"/>
      <c r="J195" s="37"/>
      <c r="K195" s="37"/>
      <c r="L195" s="41"/>
      <c r="M195" s="234"/>
      <c r="N195" s="235"/>
      <c r="O195" s="89"/>
      <c r="P195" s="89"/>
      <c r="Q195" s="89"/>
      <c r="R195" s="89"/>
      <c r="S195" s="89"/>
      <c r="T195" s="90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147</v>
      </c>
      <c r="AU195" s="14" t="s">
        <v>83</v>
      </c>
    </row>
    <row r="196" s="12" customFormat="1" ht="22.8" customHeight="1">
      <c r="A196" s="12"/>
      <c r="B196" s="201"/>
      <c r="C196" s="202"/>
      <c r="D196" s="203" t="s">
        <v>72</v>
      </c>
      <c r="E196" s="215" t="s">
        <v>232</v>
      </c>
      <c r="F196" s="215" t="s">
        <v>233</v>
      </c>
      <c r="G196" s="202"/>
      <c r="H196" s="202"/>
      <c r="I196" s="205"/>
      <c r="J196" s="216">
        <f>BK196</f>
        <v>0</v>
      </c>
      <c r="K196" s="202"/>
      <c r="L196" s="207"/>
      <c r="M196" s="208"/>
      <c r="N196" s="209"/>
      <c r="O196" s="209"/>
      <c r="P196" s="210">
        <f>SUM(P197:P198)</f>
        <v>0</v>
      </c>
      <c r="Q196" s="209"/>
      <c r="R196" s="210">
        <f>SUM(R197:R198)</f>
        <v>0</v>
      </c>
      <c r="S196" s="209"/>
      <c r="T196" s="211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165</v>
      </c>
      <c r="AT196" s="213" t="s">
        <v>72</v>
      </c>
      <c r="AU196" s="213" t="s">
        <v>81</v>
      </c>
      <c r="AY196" s="212" t="s">
        <v>139</v>
      </c>
      <c r="BK196" s="214">
        <f>SUM(BK197:BK198)</f>
        <v>0</v>
      </c>
    </row>
    <row r="197" s="2" customFormat="1" ht="16.5" customHeight="1">
      <c r="A197" s="35"/>
      <c r="B197" s="36"/>
      <c r="C197" s="217" t="s">
        <v>367</v>
      </c>
      <c r="D197" s="217" t="s">
        <v>141</v>
      </c>
      <c r="E197" s="218" t="s">
        <v>234</v>
      </c>
      <c r="F197" s="219" t="s">
        <v>233</v>
      </c>
      <c r="G197" s="220" t="s">
        <v>224</v>
      </c>
      <c r="H197" s="221">
        <v>1</v>
      </c>
      <c r="I197" s="222"/>
      <c r="J197" s="223">
        <f>ROUND(I197*H197,2)</f>
        <v>0</v>
      </c>
      <c r="K197" s="224"/>
      <c r="L197" s="41"/>
      <c r="M197" s="225" t="s">
        <v>1</v>
      </c>
      <c r="N197" s="226" t="s">
        <v>40</v>
      </c>
      <c r="O197" s="89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9" t="s">
        <v>225</v>
      </c>
      <c r="AT197" s="229" t="s">
        <v>141</v>
      </c>
      <c r="AU197" s="229" t="s">
        <v>83</v>
      </c>
      <c r="AY197" s="14" t="s">
        <v>139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4" t="s">
        <v>145</v>
      </c>
      <c r="BK197" s="230">
        <f>ROUND(I197*H197,2)</f>
        <v>0</v>
      </c>
      <c r="BL197" s="14" t="s">
        <v>225</v>
      </c>
      <c r="BM197" s="229" t="s">
        <v>368</v>
      </c>
    </row>
    <row r="198" s="2" customFormat="1">
      <c r="A198" s="35"/>
      <c r="B198" s="36"/>
      <c r="C198" s="37"/>
      <c r="D198" s="231" t="s">
        <v>147</v>
      </c>
      <c r="E198" s="37"/>
      <c r="F198" s="232" t="s">
        <v>233</v>
      </c>
      <c r="G198" s="37"/>
      <c r="H198" s="37"/>
      <c r="I198" s="233"/>
      <c r="J198" s="37"/>
      <c r="K198" s="37"/>
      <c r="L198" s="41"/>
      <c r="M198" s="247"/>
      <c r="N198" s="248"/>
      <c r="O198" s="249"/>
      <c r="P198" s="249"/>
      <c r="Q198" s="249"/>
      <c r="R198" s="249"/>
      <c r="S198" s="249"/>
      <c r="T198" s="250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147</v>
      </c>
      <c r="AU198" s="14" t="s">
        <v>83</v>
      </c>
    </row>
    <row r="199" s="2" customFormat="1" ht="6.96" customHeight="1">
      <c r="A199" s="35"/>
      <c r="B199" s="64"/>
      <c r="C199" s="65"/>
      <c r="D199" s="65"/>
      <c r="E199" s="65"/>
      <c r="F199" s="65"/>
      <c r="G199" s="65"/>
      <c r="H199" s="65"/>
      <c r="I199" s="65"/>
      <c r="J199" s="65"/>
      <c r="K199" s="65"/>
      <c r="L199" s="41"/>
      <c r="M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</row>
  </sheetData>
  <sheetProtection sheet="1" autoFilter="0" formatColumns="0" formatRows="0" objects="1" scenarios="1" spinCount="100000" saltValue="gUxXjFRBCHKvrsGAMb4R/6WE44XU4/VQGFQnzY6FqURTDKswbTNPQU7GaUurKVGHV8k/9VAz6kxEsl4JpKlgPg==" hashValue="xoK2D2BKNlz+YwMj8qQAGV+rumfu+5kbm5heJT4ECT4vL7g6u0iglPEJMbru3pzpXYKXMEeErcYOqCaq+4L8nw==" algorithmName="SHA-512" password="CC35"/>
  <autoFilter ref="C129:K19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83</v>
      </c>
    </row>
    <row r="4" s="1" customFormat="1" ht="24.96" customHeight="1">
      <c r="B4" s="17"/>
      <c r="D4" s="136" t="s">
        <v>105</v>
      </c>
      <c r="L4" s="17"/>
      <c r="M4" s="137" t="s">
        <v>10</v>
      </c>
      <c r="AT4" s="14" t="s">
        <v>30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16</v>
      </c>
      <c r="L6" s="17"/>
    </row>
    <row r="7" s="1" customFormat="1" ht="16.5" customHeight="1">
      <c r="B7" s="17"/>
      <c r="E7" s="139" t="str">
        <f>'Rekapitulace stavby'!K6</f>
        <v>Demolice objektů u OŘ Plzeň 2024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106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369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18</v>
      </c>
      <c r="E11" s="35"/>
      <c r="F11" s="141" t="s">
        <v>1</v>
      </c>
      <c r="G11" s="35"/>
      <c r="H11" s="35"/>
      <c r="I11" s="138" t="s">
        <v>19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20</v>
      </c>
      <c r="E12" s="35"/>
      <c r="F12" s="141" t="s">
        <v>21</v>
      </c>
      <c r="G12" s="35"/>
      <c r="H12" s="35"/>
      <c r="I12" s="138" t="s">
        <v>22</v>
      </c>
      <c r="J12" s="142" t="str">
        <f>'Rekapitulace stavby'!AN8</f>
        <v>6. 9. 2024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24</v>
      </c>
      <c r="E14" s="35"/>
      <c r="F14" s="35"/>
      <c r="G14" s="35"/>
      <c r="H14" s="35"/>
      <c r="I14" s="138" t="s">
        <v>25</v>
      </c>
      <c r="J14" s="141" t="str">
        <f>IF('Rekapitulace stavby'!AN10="","",'Rekapitulace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tr">
        <f>IF('Rekapitulace stavby'!E11="","",'Rekapitulace stavby'!E11)</f>
        <v xml:space="preserve"> </v>
      </c>
      <c r="F15" s="35"/>
      <c r="G15" s="35"/>
      <c r="H15" s="35"/>
      <c r="I15" s="138" t="s">
        <v>26</v>
      </c>
      <c r="J15" s="141" t="str">
        <f>IF('Rekapitulace stavby'!AN11="","",'Rekapitulace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27</v>
      </c>
      <c r="E17" s="35"/>
      <c r="F17" s="35"/>
      <c r="G17" s="35"/>
      <c r="H17" s="35"/>
      <c r="I17" s="13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29</v>
      </c>
      <c r="E20" s="35"/>
      <c r="F20" s="35"/>
      <c r="G20" s="35"/>
      <c r="H20" s="35"/>
      <c r="I20" s="138" t="s">
        <v>25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26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31</v>
      </c>
      <c r="E23" s="35"/>
      <c r="F23" s="35"/>
      <c r="G23" s="35"/>
      <c r="H23" s="35"/>
      <c r="I23" s="138" t="s">
        <v>25</v>
      </c>
      <c r="J23" s="141" t="str">
        <f>IF('Rekapitulace stavby'!AN19="","",'Rekapitulace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tr">
        <f>IF('Rekapitulace stavby'!E20="","",'Rekapitulace stavby'!E20)</f>
        <v xml:space="preserve"> </v>
      </c>
      <c r="F24" s="35"/>
      <c r="G24" s="35"/>
      <c r="H24" s="35"/>
      <c r="I24" s="138" t="s">
        <v>26</v>
      </c>
      <c r="J24" s="141" t="str">
        <f>IF('Rekapitulace stavby'!AN20="","",'Rekapitulace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32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33</v>
      </c>
      <c r="E30" s="35"/>
      <c r="F30" s="35"/>
      <c r="G30" s="35"/>
      <c r="H30" s="35"/>
      <c r="I30" s="35"/>
      <c r="J30" s="149">
        <f>ROUND(J127,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35</v>
      </c>
      <c r="G32" s="35"/>
      <c r="H32" s="35"/>
      <c r="I32" s="150" t="s">
        <v>34</v>
      </c>
      <c r="J32" s="150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37</v>
      </c>
      <c r="E33" s="138" t="s">
        <v>38</v>
      </c>
      <c r="F33" s="152">
        <f>ROUND((SUM(BE127:BE176)),  2)</f>
        <v>0</v>
      </c>
      <c r="G33" s="35"/>
      <c r="H33" s="35"/>
      <c r="I33" s="153">
        <v>0.20999999999999999</v>
      </c>
      <c r="J33" s="152">
        <f>ROUND(((SUM(BE127:BE176))*I33),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39</v>
      </c>
      <c r="F34" s="152">
        <f>ROUND((SUM(BF127:BF176)),  2)</f>
        <v>0</v>
      </c>
      <c r="G34" s="35"/>
      <c r="H34" s="35"/>
      <c r="I34" s="153">
        <v>0.12</v>
      </c>
      <c r="J34" s="152">
        <f>ROUND(((SUM(BF127:BF176))*I34),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37</v>
      </c>
      <c r="E35" s="138" t="s">
        <v>40</v>
      </c>
      <c r="F35" s="152">
        <f>ROUND((SUM(BG127:BG176)),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41</v>
      </c>
      <c r="F36" s="152">
        <f>ROUND((SUM(BH127:BH176)),  2)</f>
        <v>0</v>
      </c>
      <c r="G36" s="35"/>
      <c r="H36" s="35"/>
      <c r="I36" s="153">
        <v>0.12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42</v>
      </c>
      <c r="F37" s="152">
        <f>ROUND((SUM(BI127:BI176)),  2)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Demolice objektů u OŘ Plzeň 2024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04 - Demolice skladu Luby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7" t="str">
        <f>IF(J12="","",J12)</f>
        <v>6. 9. 2024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111</v>
      </c>
      <c r="D96" s="37"/>
      <c r="E96" s="37"/>
      <c r="F96" s="37"/>
      <c r="G96" s="37"/>
      <c r="H96" s="37"/>
      <c r="I96" s="37"/>
      <c r="J96" s="108">
        <f>J127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J142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J149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J160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118</v>
      </c>
      <c r="E102" s="180"/>
      <c r="F102" s="180"/>
      <c r="G102" s="180"/>
      <c r="H102" s="180"/>
      <c r="I102" s="180"/>
      <c r="J102" s="181">
        <f>J163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119</v>
      </c>
      <c r="E103" s="186"/>
      <c r="F103" s="186"/>
      <c r="G103" s="186"/>
      <c r="H103" s="186"/>
      <c r="I103" s="186"/>
      <c r="J103" s="187">
        <f>J164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120</v>
      </c>
      <c r="E104" s="180"/>
      <c r="F104" s="180"/>
      <c r="G104" s="180"/>
      <c r="H104" s="180"/>
      <c r="I104" s="180"/>
      <c r="J104" s="181">
        <f>J167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J168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J171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J174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1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124</v>
      </c>
      <c r="D114" s="37"/>
      <c r="E114" s="37"/>
      <c r="F114" s="37"/>
      <c r="G114" s="37"/>
      <c r="H114" s="37"/>
      <c r="I114" s="37"/>
      <c r="J114" s="37"/>
      <c r="K114" s="3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2" t="str">
        <f>E7</f>
        <v>Demolice objektů u OŘ Plzeň 2024</v>
      </c>
      <c r="F117" s="29"/>
      <c r="G117" s="29"/>
      <c r="H117" s="29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106</v>
      </c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4" t="str">
        <f>E9</f>
        <v>SO 04 - Demolice skladu Luby</v>
      </c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7" t="str">
        <f>IF(J12="","",J12)</f>
        <v>6. 9. 2024</v>
      </c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31</v>
      </c>
      <c r="J124" s="33" t="str">
        <f>E24</f>
        <v xml:space="preserve"> 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9"/>
      <c r="B126" s="190"/>
      <c r="C126" s="191" t="s">
        <v>125</v>
      </c>
      <c r="D126" s="192" t="s">
        <v>58</v>
      </c>
      <c r="E126" s="192" t="s">
        <v>54</v>
      </c>
      <c r="F126" s="192" t="s">
        <v>55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37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5"/>
      <c r="B127" s="36"/>
      <c r="C127" s="105" t="s">
        <v>136</v>
      </c>
      <c r="D127" s="37"/>
      <c r="E127" s="37"/>
      <c r="F127" s="37"/>
      <c r="G127" s="37"/>
      <c r="H127" s="37"/>
      <c r="I127" s="37"/>
      <c r="J127" s="196">
        <f>BK127</f>
        <v>0</v>
      </c>
      <c r="K127" s="37"/>
      <c r="L127" s="41"/>
      <c r="M127" s="101"/>
      <c r="N127" s="197"/>
      <c r="O127" s="102"/>
      <c r="P127" s="198">
        <f>P128+P163+P167</f>
        <v>0</v>
      </c>
      <c r="Q127" s="102"/>
      <c r="R127" s="198">
        <f>R128+R163+R167</f>
        <v>18.0016</v>
      </c>
      <c r="S127" s="102"/>
      <c r="T127" s="199">
        <f>T128+T163+T167</f>
        <v>4.4858249999999993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112</v>
      </c>
      <c r="BK127" s="200">
        <f>BK128+BK163+BK167</f>
        <v>0</v>
      </c>
    </row>
    <row r="128" s="12" customFormat="1" ht="25.92" customHeight="1">
      <c r="A128" s="12"/>
      <c r="B128" s="201"/>
      <c r="C128" s="202"/>
      <c r="D128" s="203" t="s">
        <v>72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P129+P142+P149+P160</f>
        <v>0</v>
      </c>
      <c r="Q128" s="209"/>
      <c r="R128" s="210">
        <f>R129+R142+R149+R160</f>
        <v>18.0016</v>
      </c>
      <c r="S128" s="209"/>
      <c r="T128" s="211">
        <f>T129+T142+T149+T160</f>
        <v>4.4189999999999996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81</v>
      </c>
      <c r="AT128" s="213" t="s">
        <v>72</v>
      </c>
      <c r="AU128" s="213" t="s">
        <v>73</v>
      </c>
      <c r="AY128" s="212" t="s">
        <v>139</v>
      </c>
      <c r="BK128" s="214">
        <f>BK129+BK142+BK149+BK160</f>
        <v>0</v>
      </c>
    </row>
    <row r="129" s="12" customFormat="1" ht="22.8" customHeight="1">
      <c r="A129" s="12"/>
      <c r="B129" s="201"/>
      <c r="C129" s="202"/>
      <c r="D129" s="203" t="s">
        <v>72</v>
      </c>
      <c r="E129" s="215" t="s">
        <v>81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SUM(P130:P141)</f>
        <v>0</v>
      </c>
      <c r="Q129" s="209"/>
      <c r="R129" s="210">
        <f>SUM(R130:R141)</f>
        <v>18.0016</v>
      </c>
      <c r="S129" s="209"/>
      <c r="T129" s="211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81</v>
      </c>
      <c r="AT129" s="213" t="s">
        <v>72</v>
      </c>
      <c r="AU129" s="213" t="s">
        <v>81</v>
      </c>
      <c r="AY129" s="212" t="s">
        <v>139</v>
      </c>
      <c r="BK129" s="214">
        <f>SUM(BK130:BK141)</f>
        <v>0</v>
      </c>
    </row>
    <row r="130" s="2" customFormat="1" ht="33" customHeight="1">
      <c r="A130" s="35"/>
      <c r="B130" s="36"/>
      <c r="C130" s="217" t="s">
        <v>81</v>
      </c>
      <c r="D130" s="217" t="s">
        <v>141</v>
      </c>
      <c r="E130" s="218" t="s">
        <v>297</v>
      </c>
      <c r="F130" s="219" t="s">
        <v>298</v>
      </c>
      <c r="G130" s="220" t="s">
        <v>151</v>
      </c>
      <c r="H130" s="221">
        <v>80</v>
      </c>
      <c r="I130" s="222"/>
      <c r="J130" s="223">
        <f>ROUND(I130*H130,2)</f>
        <v>0</v>
      </c>
      <c r="K130" s="224"/>
      <c r="L130" s="41"/>
      <c r="M130" s="225" t="s">
        <v>1</v>
      </c>
      <c r="N130" s="226" t="s">
        <v>40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145</v>
      </c>
      <c r="AT130" s="229" t="s">
        <v>141</v>
      </c>
      <c r="AU130" s="229" t="s">
        <v>83</v>
      </c>
      <c r="AY130" s="14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145</v>
      </c>
      <c r="BK130" s="230">
        <f>ROUND(I130*H130,2)</f>
        <v>0</v>
      </c>
      <c r="BL130" s="14" t="s">
        <v>145</v>
      </c>
      <c r="BM130" s="229" t="s">
        <v>370</v>
      </c>
    </row>
    <row r="131" s="2" customFormat="1">
      <c r="A131" s="35"/>
      <c r="B131" s="36"/>
      <c r="C131" s="37"/>
      <c r="D131" s="231" t="s">
        <v>147</v>
      </c>
      <c r="E131" s="37"/>
      <c r="F131" s="232" t="s">
        <v>300</v>
      </c>
      <c r="G131" s="37"/>
      <c r="H131" s="37"/>
      <c r="I131" s="233"/>
      <c r="J131" s="37"/>
      <c r="K131" s="37"/>
      <c r="L131" s="41"/>
      <c r="M131" s="234"/>
      <c r="N131" s="235"/>
      <c r="O131" s="89"/>
      <c r="P131" s="89"/>
      <c r="Q131" s="89"/>
      <c r="R131" s="89"/>
      <c r="S131" s="89"/>
      <c r="T131" s="90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147</v>
      </c>
      <c r="AU131" s="14" t="s">
        <v>83</v>
      </c>
    </row>
    <row r="132" s="2" customFormat="1" ht="33" customHeight="1">
      <c r="A132" s="35"/>
      <c r="B132" s="36"/>
      <c r="C132" s="217" t="s">
        <v>83</v>
      </c>
      <c r="D132" s="217" t="s">
        <v>141</v>
      </c>
      <c r="E132" s="218" t="s">
        <v>142</v>
      </c>
      <c r="F132" s="219" t="s">
        <v>143</v>
      </c>
      <c r="G132" s="220" t="s">
        <v>144</v>
      </c>
      <c r="H132" s="221">
        <v>24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40</v>
      </c>
      <c r="O132" s="89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145</v>
      </c>
      <c r="AT132" s="229" t="s">
        <v>141</v>
      </c>
      <c r="AU132" s="229" t="s">
        <v>83</v>
      </c>
      <c r="AY132" s="14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145</v>
      </c>
      <c r="BK132" s="230">
        <f>ROUND(I132*H132,2)</f>
        <v>0</v>
      </c>
      <c r="BL132" s="14" t="s">
        <v>145</v>
      </c>
      <c r="BM132" s="229" t="s">
        <v>371</v>
      </c>
    </row>
    <row r="133" s="2" customFormat="1">
      <c r="A133" s="35"/>
      <c r="B133" s="36"/>
      <c r="C133" s="37"/>
      <c r="D133" s="231" t="s">
        <v>147</v>
      </c>
      <c r="E133" s="37"/>
      <c r="F133" s="232" t="s">
        <v>148</v>
      </c>
      <c r="G133" s="37"/>
      <c r="H133" s="37"/>
      <c r="I133" s="233"/>
      <c r="J133" s="37"/>
      <c r="K133" s="37"/>
      <c r="L133" s="41"/>
      <c r="M133" s="234"/>
      <c r="N133" s="235"/>
      <c r="O133" s="89"/>
      <c r="P133" s="89"/>
      <c r="Q133" s="89"/>
      <c r="R133" s="89"/>
      <c r="S133" s="89"/>
      <c r="T133" s="90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147</v>
      </c>
      <c r="AU133" s="14" t="s">
        <v>83</v>
      </c>
    </row>
    <row r="134" s="2" customFormat="1" ht="24.15" customHeight="1">
      <c r="A134" s="35"/>
      <c r="B134" s="36"/>
      <c r="C134" s="217" t="s">
        <v>154</v>
      </c>
      <c r="D134" s="217" t="s">
        <v>141</v>
      </c>
      <c r="E134" s="218" t="s">
        <v>302</v>
      </c>
      <c r="F134" s="219" t="s">
        <v>303</v>
      </c>
      <c r="G134" s="220" t="s">
        <v>151</v>
      </c>
      <c r="H134" s="221">
        <v>80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40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145</v>
      </c>
      <c r="AT134" s="229" t="s">
        <v>141</v>
      </c>
      <c r="AU134" s="229" t="s">
        <v>83</v>
      </c>
      <c r="AY134" s="14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145</v>
      </c>
      <c r="BK134" s="230">
        <f>ROUND(I134*H134,2)</f>
        <v>0</v>
      </c>
      <c r="BL134" s="14" t="s">
        <v>145</v>
      </c>
      <c r="BM134" s="229" t="s">
        <v>372</v>
      </c>
    </row>
    <row r="135" s="2" customFormat="1">
      <c r="A135" s="35"/>
      <c r="B135" s="36"/>
      <c r="C135" s="37"/>
      <c r="D135" s="231" t="s">
        <v>147</v>
      </c>
      <c r="E135" s="37"/>
      <c r="F135" s="232" t="s">
        <v>305</v>
      </c>
      <c r="G135" s="37"/>
      <c r="H135" s="37"/>
      <c r="I135" s="233"/>
      <c r="J135" s="37"/>
      <c r="K135" s="37"/>
      <c r="L135" s="41"/>
      <c r="M135" s="234"/>
      <c r="N135" s="235"/>
      <c r="O135" s="89"/>
      <c r="P135" s="89"/>
      <c r="Q135" s="89"/>
      <c r="R135" s="89"/>
      <c r="S135" s="89"/>
      <c r="T135" s="9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147</v>
      </c>
      <c r="AU135" s="14" t="s">
        <v>83</v>
      </c>
    </row>
    <row r="136" s="2" customFormat="1" ht="16.5" customHeight="1">
      <c r="A136" s="35"/>
      <c r="B136" s="36"/>
      <c r="C136" s="236" t="s">
        <v>145</v>
      </c>
      <c r="D136" s="236" t="s">
        <v>155</v>
      </c>
      <c r="E136" s="237" t="s">
        <v>156</v>
      </c>
      <c r="F136" s="238" t="s">
        <v>157</v>
      </c>
      <c r="G136" s="239" t="s">
        <v>158</v>
      </c>
      <c r="H136" s="240">
        <v>18</v>
      </c>
      <c r="I136" s="241"/>
      <c r="J136" s="242">
        <f>ROUND(I136*H136,2)</f>
        <v>0</v>
      </c>
      <c r="K136" s="243"/>
      <c r="L136" s="244"/>
      <c r="M136" s="245" t="s">
        <v>1</v>
      </c>
      <c r="N136" s="246" t="s">
        <v>40</v>
      </c>
      <c r="O136" s="89"/>
      <c r="P136" s="227">
        <f>O136*H136</f>
        <v>0</v>
      </c>
      <c r="Q136" s="227">
        <v>1</v>
      </c>
      <c r="R136" s="227">
        <f>Q136*H136</f>
        <v>18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159</v>
      </c>
      <c r="AT136" s="229" t="s">
        <v>155</v>
      </c>
      <c r="AU136" s="229" t="s">
        <v>83</v>
      </c>
      <c r="AY136" s="14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145</v>
      </c>
      <c r="BK136" s="230">
        <f>ROUND(I136*H136,2)</f>
        <v>0</v>
      </c>
      <c r="BL136" s="14" t="s">
        <v>145</v>
      </c>
      <c r="BM136" s="229" t="s">
        <v>373</v>
      </c>
    </row>
    <row r="137" s="2" customFormat="1">
      <c r="A137" s="35"/>
      <c r="B137" s="36"/>
      <c r="C137" s="37"/>
      <c r="D137" s="231" t="s">
        <v>147</v>
      </c>
      <c r="E137" s="37"/>
      <c r="F137" s="232" t="s">
        <v>157</v>
      </c>
      <c r="G137" s="37"/>
      <c r="H137" s="37"/>
      <c r="I137" s="233"/>
      <c r="J137" s="37"/>
      <c r="K137" s="37"/>
      <c r="L137" s="41"/>
      <c r="M137" s="234"/>
      <c r="N137" s="235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147</v>
      </c>
      <c r="AU137" s="14" t="s">
        <v>83</v>
      </c>
    </row>
    <row r="138" s="2" customFormat="1" ht="24.15" customHeight="1">
      <c r="A138" s="35"/>
      <c r="B138" s="36"/>
      <c r="C138" s="217" t="s">
        <v>165</v>
      </c>
      <c r="D138" s="217" t="s">
        <v>141</v>
      </c>
      <c r="E138" s="218" t="s">
        <v>161</v>
      </c>
      <c r="F138" s="219" t="s">
        <v>162</v>
      </c>
      <c r="G138" s="220" t="s">
        <v>151</v>
      </c>
      <c r="H138" s="221">
        <v>80</v>
      </c>
      <c r="I138" s="222"/>
      <c r="J138" s="223">
        <f>ROUND(I138*H138,2)</f>
        <v>0</v>
      </c>
      <c r="K138" s="224"/>
      <c r="L138" s="41"/>
      <c r="M138" s="225" t="s">
        <v>1</v>
      </c>
      <c r="N138" s="226" t="s">
        <v>40</v>
      </c>
      <c r="O138" s="89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145</v>
      </c>
      <c r="AT138" s="229" t="s">
        <v>141</v>
      </c>
      <c r="AU138" s="229" t="s">
        <v>83</v>
      </c>
      <c r="AY138" s="14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145</v>
      </c>
      <c r="BK138" s="230">
        <f>ROUND(I138*H138,2)</f>
        <v>0</v>
      </c>
      <c r="BL138" s="14" t="s">
        <v>145</v>
      </c>
      <c r="BM138" s="229" t="s">
        <v>374</v>
      </c>
    </row>
    <row r="139" s="2" customFormat="1">
      <c r="A139" s="35"/>
      <c r="B139" s="36"/>
      <c r="C139" s="37"/>
      <c r="D139" s="231" t="s">
        <v>147</v>
      </c>
      <c r="E139" s="37"/>
      <c r="F139" s="232" t="s">
        <v>164</v>
      </c>
      <c r="G139" s="37"/>
      <c r="H139" s="37"/>
      <c r="I139" s="233"/>
      <c r="J139" s="37"/>
      <c r="K139" s="37"/>
      <c r="L139" s="41"/>
      <c r="M139" s="234"/>
      <c r="N139" s="235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147</v>
      </c>
      <c r="AU139" s="14" t="s">
        <v>83</v>
      </c>
    </row>
    <row r="140" s="2" customFormat="1" ht="16.5" customHeight="1">
      <c r="A140" s="35"/>
      <c r="B140" s="36"/>
      <c r="C140" s="236" t="s">
        <v>172</v>
      </c>
      <c r="D140" s="236" t="s">
        <v>155</v>
      </c>
      <c r="E140" s="237" t="s">
        <v>166</v>
      </c>
      <c r="F140" s="238" t="s">
        <v>167</v>
      </c>
      <c r="G140" s="239" t="s">
        <v>168</v>
      </c>
      <c r="H140" s="240">
        <v>1.6000000000000001</v>
      </c>
      <c r="I140" s="241"/>
      <c r="J140" s="242">
        <f>ROUND(I140*H140,2)</f>
        <v>0</v>
      </c>
      <c r="K140" s="243"/>
      <c r="L140" s="244"/>
      <c r="M140" s="245" t="s">
        <v>1</v>
      </c>
      <c r="N140" s="246" t="s">
        <v>40</v>
      </c>
      <c r="O140" s="89"/>
      <c r="P140" s="227">
        <f>O140*H140</f>
        <v>0</v>
      </c>
      <c r="Q140" s="227">
        <v>0.001</v>
      </c>
      <c r="R140" s="227">
        <f>Q140*H140</f>
        <v>0.0016000000000000001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159</v>
      </c>
      <c r="AT140" s="229" t="s">
        <v>155</v>
      </c>
      <c r="AU140" s="229" t="s">
        <v>83</v>
      </c>
      <c r="AY140" s="14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145</v>
      </c>
      <c r="BK140" s="230">
        <f>ROUND(I140*H140,2)</f>
        <v>0</v>
      </c>
      <c r="BL140" s="14" t="s">
        <v>145</v>
      </c>
      <c r="BM140" s="229" t="s">
        <v>375</v>
      </c>
    </row>
    <row r="141" s="2" customFormat="1">
      <c r="A141" s="35"/>
      <c r="B141" s="36"/>
      <c r="C141" s="37"/>
      <c r="D141" s="231" t="s">
        <v>147</v>
      </c>
      <c r="E141" s="37"/>
      <c r="F141" s="232" t="s">
        <v>167</v>
      </c>
      <c r="G141" s="37"/>
      <c r="H141" s="37"/>
      <c r="I141" s="233"/>
      <c r="J141" s="37"/>
      <c r="K141" s="37"/>
      <c r="L141" s="41"/>
      <c r="M141" s="234"/>
      <c r="N141" s="235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147</v>
      </c>
      <c r="AU141" s="14" t="s">
        <v>83</v>
      </c>
    </row>
    <row r="142" s="12" customFormat="1" ht="22.8" customHeight="1">
      <c r="A142" s="12"/>
      <c r="B142" s="201"/>
      <c r="C142" s="202"/>
      <c r="D142" s="203" t="s">
        <v>72</v>
      </c>
      <c r="E142" s="215" t="s">
        <v>170</v>
      </c>
      <c r="F142" s="215" t="s">
        <v>171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SUM(P143:P148)</f>
        <v>0</v>
      </c>
      <c r="Q142" s="209"/>
      <c r="R142" s="210">
        <f>SUM(R143:R148)</f>
        <v>0</v>
      </c>
      <c r="S142" s="209"/>
      <c r="T142" s="211">
        <f>SUM(T143:T148)</f>
        <v>4.4189999999999996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81</v>
      </c>
      <c r="AT142" s="213" t="s">
        <v>72</v>
      </c>
      <c r="AU142" s="213" t="s">
        <v>81</v>
      </c>
      <c r="AY142" s="212" t="s">
        <v>139</v>
      </c>
      <c r="BK142" s="214">
        <f>SUM(BK143:BK148)</f>
        <v>0</v>
      </c>
    </row>
    <row r="143" s="2" customFormat="1" ht="24.15" customHeight="1">
      <c r="A143" s="35"/>
      <c r="B143" s="36"/>
      <c r="C143" s="217" t="s">
        <v>179</v>
      </c>
      <c r="D143" s="217" t="s">
        <v>141</v>
      </c>
      <c r="E143" s="218" t="s">
        <v>376</v>
      </c>
      <c r="F143" s="219" t="s">
        <v>377</v>
      </c>
      <c r="G143" s="220" t="s">
        <v>323</v>
      </c>
      <c r="H143" s="221">
        <v>36</v>
      </c>
      <c r="I143" s="222"/>
      <c r="J143" s="223">
        <f>ROUND(I143*H143,2)</f>
        <v>0</v>
      </c>
      <c r="K143" s="224"/>
      <c r="L143" s="41"/>
      <c r="M143" s="225" t="s">
        <v>1</v>
      </c>
      <c r="N143" s="226" t="s">
        <v>40</v>
      </c>
      <c r="O143" s="89"/>
      <c r="P143" s="227">
        <f>O143*H143</f>
        <v>0</v>
      </c>
      <c r="Q143" s="227">
        <v>0</v>
      </c>
      <c r="R143" s="227">
        <f>Q143*H143</f>
        <v>0</v>
      </c>
      <c r="S143" s="227">
        <v>0.055</v>
      </c>
      <c r="T143" s="228">
        <f>S143*H143</f>
        <v>1.98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145</v>
      </c>
      <c r="AT143" s="229" t="s">
        <v>141</v>
      </c>
      <c r="AU143" s="229" t="s">
        <v>83</v>
      </c>
      <c r="AY143" s="14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145</v>
      </c>
      <c r="BK143" s="230">
        <f>ROUND(I143*H143,2)</f>
        <v>0</v>
      </c>
      <c r="BL143" s="14" t="s">
        <v>145</v>
      </c>
      <c r="BM143" s="229" t="s">
        <v>378</v>
      </c>
    </row>
    <row r="144" s="2" customFormat="1">
      <c r="A144" s="35"/>
      <c r="B144" s="36"/>
      <c r="C144" s="37"/>
      <c r="D144" s="231" t="s">
        <v>147</v>
      </c>
      <c r="E144" s="37"/>
      <c r="F144" s="232" t="s">
        <v>379</v>
      </c>
      <c r="G144" s="37"/>
      <c r="H144" s="37"/>
      <c r="I144" s="233"/>
      <c r="J144" s="37"/>
      <c r="K144" s="37"/>
      <c r="L144" s="41"/>
      <c r="M144" s="234"/>
      <c r="N144" s="235"/>
      <c r="O144" s="89"/>
      <c r="P144" s="89"/>
      <c r="Q144" s="89"/>
      <c r="R144" s="89"/>
      <c r="S144" s="89"/>
      <c r="T144" s="9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147</v>
      </c>
      <c r="AU144" s="14" t="s">
        <v>83</v>
      </c>
    </row>
    <row r="145" s="2" customFormat="1" ht="24.15" customHeight="1">
      <c r="A145" s="35"/>
      <c r="B145" s="36"/>
      <c r="C145" s="217" t="s">
        <v>159</v>
      </c>
      <c r="D145" s="217" t="s">
        <v>141</v>
      </c>
      <c r="E145" s="218" t="s">
        <v>380</v>
      </c>
      <c r="F145" s="219" t="s">
        <v>381</v>
      </c>
      <c r="G145" s="220" t="s">
        <v>312</v>
      </c>
      <c r="H145" s="221">
        <v>11</v>
      </c>
      <c r="I145" s="222"/>
      <c r="J145" s="223">
        <f>ROUND(I145*H145,2)</f>
        <v>0</v>
      </c>
      <c r="K145" s="224"/>
      <c r="L145" s="41"/>
      <c r="M145" s="225" t="s">
        <v>1</v>
      </c>
      <c r="N145" s="226" t="s">
        <v>40</v>
      </c>
      <c r="O145" s="89"/>
      <c r="P145" s="227">
        <f>O145*H145</f>
        <v>0</v>
      </c>
      <c r="Q145" s="227">
        <v>0</v>
      </c>
      <c r="R145" s="227">
        <f>Q145*H145</f>
        <v>0</v>
      </c>
      <c r="S145" s="227">
        <v>0.16500000000000001</v>
      </c>
      <c r="T145" s="228">
        <f>S145*H145</f>
        <v>1.8150000000000002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145</v>
      </c>
      <c r="AT145" s="229" t="s">
        <v>141</v>
      </c>
      <c r="AU145" s="229" t="s">
        <v>83</v>
      </c>
      <c r="AY145" s="14" t="s">
        <v>139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145</v>
      </c>
      <c r="BK145" s="230">
        <f>ROUND(I145*H145,2)</f>
        <v>0</v>
      </c>
      <c r="BL145" s="14" t="s">
        <v>145</v>
      </c>
      <c r="BM145" s="229" t="s">
        <v>382</v>
      </c>
    </row>
    <row r="146" s="2" customFormat="1">
      <c r="A146" s="35"/>
      <c r="B146" s="36"/>
      <c r="C146" s="37"/>
      <c r="D146" s="231" t="s">
        <v>147</v>
      </c>
      <c r="E146" s="37"/>
      <c r="F146" s="232" t="s">
        <v>383</v>
      </c>
      <c r="G146" s="37"/>
      <c r="H146" s="37"/>
      <c r="I146" s="233"/>
      <c r="J146" s="37"/>
      <c r="K146" s="37"/>
      <c r="L146" s="41"/>
      <c r="M146" s="234"/>
      <c r="N146" s="235"/>
      <c r="O146" s="89"/>
      <c r="P146" s="89"/>
      <c r="Q146" s="89"/>
      <c r="R146" s="89"/>
      <c r="S146" s="89"/>
      <c r="T146" s="90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147</v>
      </c>
      <c r="AU146" s="14" t="s">
        <v>83</v>
      </c>
    </row>
    <row r="147" s="2" customFormat="1" ht="24.15" customHeight="1">
      <c r="A147" s="35"/>
      <c r="B147" s="36"/>
      <c r="C147" s="217" t="s">
        <v>170</v>
      </c>
      <c r="D147" s="217" t="s">
        <v>141</v>
      </c>
      <c r="E147" s="218" t="s">
        <v>247</v>
      </c>
      <c r="F147" s="219" t="s">
        <v>248</v>
      </c>
      <c r="G147" s="220" t="s">
        <v>144</v>
      </c>
      <c r="H147" s="221">
        <v>16</v>
      </c>
      <c r="I147" s="222"/>
      <c r="J147" s="223">
        <f>ROUND(I147*H147,2)</f>
        <v>0</v>
      </c>
      <c r="K147" s="224"/>
      <c r="L147" s="41"/>
      <c r="M147" s="225" t="s">
        <v>1</v>
      </c>
      <c r="N147" s="226" t="s">
        <v>40</v>
      </c>
      <c r="O147" s="89"/>
      <c r="P147" s="227">
        <f>O147*H147</f>
        <v>0</v>
      </c>
      <c r="Q147" s="227">
        <v>0</v>
      </c>
      <c r="R147" s="227">
        <f>Q147*H147</f>
        <v>0</v>
      </c>
      <c r="S147" s="227">
        <v>0.039</v>
      </c>
      <c r="T147" s="228">
        <f>S147*H147</f>
        <v>0.624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145</v>
      </c>
      <c r="AT147" s="229" t="s">
        <v>141</v>
      </c>
      <c r="AU147" s="229" t="s">
        <v>83</v>
      </c>
      <c r="AY147" s="14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145</v>
      </c>
      <c r="BK147" s="230">
        <f>ROUND(I147*H147,2)</f>
        <v>0</v>
      </c>
      <c r="BL147" s="14" t="s">
        <v>145</v>
      </c>
      <c r="BM147" s="229" t="s">
        <v>384</v>
      </c>
    </row>
    <row r="148" s="2" customFormat="1">
      <c r="A148" s="35"/>
      <c r="B148" s="36"/>
      <c r="C148" s="37"/>
      <c r="D148" s="231" t="s">
        <v>147</v>
      </c>
      <c r="E148" s="37"/>
      <c r="F148" s="232" t="s">
        <v>250</v>
      </c>
      <c r="G148" s="37"/>
      <c r="H148" s="37"/>
      <c r="I148" s="233"/>
      <c r="J148" s="37"/>
      <c r="K148" s="37"/>
      <c r="L148" s="41"/>
      <c r="M148" s="234"/>
      <c r="N148" s="235"/>
      <c r="O148" s="89"/>
      <c r="P148" s="89"/>
      <c r="Q148" s="89"/>
      <c r="R148" s="89"/>
      <c r="S148" s="89"/>
      <c r="T148" s="9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147</v>
      </c>
      <c r="AU148" s="14" t="s">
        <v>83</v>
      </c>
    </row>
    <row r="149" s="12" customFormat="1" ht="22.8" customHeight="1">
      <c r="A149" s="12"/>
      <c r="B149" s="201"/>
      <c r="C149" s="202"/>
      <c r="D149" s="203" t="s">
        <v>72</v>
      </c>
      <c r="E149" s="215" t="s">
        <v>177</v>
      </c>
      <c r="F149" s="215" t="s">
        <v>178</v>
      </c>
      <c r="G149" s="202"/>
      <c r="H149" s="202"/>
      <c r="I149" s="205"/>
      <c r="J149" s="216">
        <f>BK149</f>
        <v>0</v>
      </c>
      <c r="K149" s="202"/>
      <c r="L149" s="207"/>
      <c r="M149" s="208"/>
      <c r="N149" s="209"/>
      <c r="O149" s="209"/>
      <c r="P149" s="210">
        <f>SUM(P150:P159)</f>
        <v>0</v>
      </c>
      <c r="Q149" s="209"/>
      <c r="R149" s="210">
        <f>SUM(R150:R159)</f>
        <v>0</v>
      </c>
      <c r="S149" s="209"/>
      <c r="T149" s="211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2" t="s">
        <v>81</v>
      </c>
      <c r="AT149" s="213" t="s">
        <v>72</v>
      </c>
      <c r="AU149" s="213" t="s">
        <v>81</v>
      </c>
      <c r="AY149" s="212" t="s">
        <v>139</v>
      </c>
      <c r="BK149" s="214">
        <f>SUM(BK150:BK159)</f>
        <v>0</v>
      </c>
    </row>
    <row r="150" s="2" customFormat="1" ht="16.5" customHeight="1">
      <c r="A150" s="35"/>
      <c r="B150" s="36"/>
      <c r="C150" s="217" t="s">
        <v>192</v>
      </c>
      <c r="D150" s="217" t="s">
        <v>141</v>
      </c>
      <c r="E150" s="218" t="s">
        <v>180</v>
      </c>
      <c r="F150" s="219" t="s">
        <v>181</v>
      </c>
      <c r="G150" s="220" t="s">
        <v>158</v>
      </c>
      <c r="H150" s="221">
        <v>4.4859999999999998</v>
      </c>
      <c r="I150" s="222"/>
      <c r="J150" s="223">
        <f>ROUND(I150*H150,2)</f>
        <v>0</v>
      </c>
      <c r="K150" s="224"/>
      <c r="L150" s="41"/>
      <c r="M150" s="225" t="s">
        <v>1</v>
      </c>
      <c r="N150" s="226" t="s">
        <v>40</v>
      </c>
      <c r="O150" s="89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145</v>
      </c>
      <c r="AT150" s="229" t="s">
        <v>141</v>
      </c>
      <c r="AU150" s="229" t="s">
        <v>83</v>
      </c>
      <c r="AY150" s="14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145</v>
      </c>
      <c r="BK150" s="230">
        <f>ROUND(I150*H150,2)</f>
        <v>0</v>
      </c>
      <c r="BL150" s="14" t="s">
        <v>145</v>
      </c>
      <c r="BM150" s="229" t="s">
        <v>385</v>
      </c>
    </row>
    <row r="151" s="2" customFormat="1">
      <c r="A151" s="35"/>
      <c r="B151" s="36"/>
      <c r="C151" s="37"/>
      <c r="D151" s="231" t="s">
        <v>147</v>
      </c>
      <c r="E151" s="37"/>
      <c r="F151" s="232" t="s">
        <v>183</v>
      </c>
      <c r="G151" s="37"/>
      <c r="H151" s="37"/>
      <c r="I151" s="233"/>
      <c r="J151" s="37"/>
      <c r="K151" s="37"/>
      <c r="L151" s="41"/>
      <c r="M151" s="234"/>
      <c r="N151" s="235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147</v>
      </c>
      <c r="AU151" s="14" t="s">
        <v>83</v>
      </c>
    </row>
    <row r="152" s="2" customFormat="1" ht="24.15" customHeight="1">
      <c r="A152" s="35"/>
      <c r="B152" s="36"/>
      <c r="C152" s="217" t="s">
        <v>197</v>
      </c>
      <c r="D152" s="217" t="s">
        <v>141</v>
      </c>
      <c r="E152" s="218" t="s">
        <v>184</v>
      </c>
      <c r="F152" s="219" t="s">
        <v>185</v>
      </c>
      <c r="G152" s="220" t="s">
        <v>158</v>
      </c>
      <c r="H152" s="221">
        <v>4.4859999999999998</v>
      </c>
      <c r="I152" s="222"/>
      <c r="J152" s="223">
        <f>ROUND(I152*H152,2)</f>
        <v>0</v>
      </c>
      <c r="K152" s="224"/>
      <c r="L152" s="41"/>
      <c r="M152" s="225" t="s">
        <v>1</v>
      </c>
      <c r="N152" s="226" t="s">
        <v>40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145</v>
      </c>
      <c r="AT152" s="229" t="s">
        <v>141</v>
      </c>
      <c r="AU152" s="229" t="s">
        <v>83</v>
      </c>
      <c r="AY152" s="14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145</v>
      </c>
      <c r="BK152" s="230">
        <f>ROUND(I152*H152,2)</f>
        <v>0</v>
      </c>
      <c r="BL152" s="14" t="s">
        <v>145</v>
      </c>
      <c r="BM152" s="229" t="s">
        <v>386</v>
      </c>
    </row>
    <row r="153" s="2" customFormat="1">
      <c r="A153" s="35"/>
      <c r="B153" s="36"/>
      <c r="C153" s="37"/>
      <c r="D153" s="231" t="s">
        <v>147</v>
      </c>
      <c r="E153" s="37"/>
      <c r="F153" s="232" t="s">
        <v>187</v>
      </c>
      <c r="G153" s="37"/>
      <c r="H153" s="37"/>
      <c r="I153" s="233"/>
      <c r="J153" s="37"/>
      <c r="K153" s="37"/>
      <c r="L153" s="41"/>
      <c r="M153" s="234"/>
      <c r="N153" s="235"/>
      <c r="O153" s="89"/>
      <c r="P153" s="89"/>
      <c r="Q153" s="89"/>
      <c r="R153" s="89"/>
      <c r="S153" s="89"/>
      <c r="T153" s="90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147</v>
      </c>
      <c r="AU153" s="14" t="s">
        <v>83</v>
      </c>
    </row>
    <row r="154" s="2" customFormat="1" ht="24.15" customHeight="1">
      <c r="A154" s="35"/>
      <c r="B154" s="36"/>
      <c r="C154" s="217" t="s">
        <v>8</v>
      </c>
      <c r="D154" s="217" t="s">
        <v>141</v>
      </c>
      <c r="E154" s="218" t="s">
        <v>188</v>
      </c>
      <c r="F154" s="219" t="s">
        <v>189</v>
      </c>
      <c r="G154" s="220" t="s">
        <v>158</v>
      </c>
      <c r="H154" s="221">
        <v>22.43</v>
      </c>
      <c r="I154" s="222"/>
      <c r="J154" s="223">
        <f>ROUND(I154*H154,2)</f>
        <v>0</v>
      </c>
      <c r="K154" s="224"/>
      <c r="L154" s="41"/>
      <c r="M154" s="225" t="s">
        <v>1</v>
      </c>
      <c r="N154" s="226" t="s">
        <v>40</v>
      </c>
      <c r="O154" s="89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145</v>
      </c>
      <c r="AT154" s="229" t="s">
        <v>141</v>
      </c>
      <c r="AU154" s="229" t="s">
        <v>83</v>
      </c>
      <c r="AY154" s="14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145</v>
      </c>
      <c r="BK154" s="230">
        <f>ROUND(I154*H154,2)</f>
        <v>0</v>
      </c>
      <c r="BL154" s="14" t="s">
        <v>145</v>
      </c>
      <c r="BM154" s="229" t="s">
        <v>387</v>
      </c>
    </row>
    <row r="155" s="2" customFormat="1">
      <c r="A155" s="35"/>
      <c r="B155" s="36"/>
      <c r="C155" s="37"/>
      <c r="D155" s="231" t="s">
        <v>147</v>
      </c>
      <c r="E155" s="37"/>
      <c r="F155" s="232" t="s">
        <v>191</v>
      </c>
      <c r="G155" s="37"/>
      <c r="H155" s="37"/>
      <c r="I155" s="233"/>
      <c r="J155" s="37"/>
      <c r="K155" s="37"/>
      <c r="L155" s="41"/>
      <c r="M155" s="234"/>
      <c r="N155" s="235"/>
      <c r="O155" s="89"/>
      <c r="P155" s="89"/>
      <c r="Q155" s="89"/>
      <c r="R155" s="89"/>
      <c r="S155" s="89"/>
      <c r="T155" s="90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147</v>
      </c>
      <c r="AU155" s="14" t="s">
        <v>83</v>
      </c>
    </row>
    <row r="156" s="2" customFormat="1" ht="33" customHeight="1">
      <c r="A156" s="35"/>
      <c r="B156" s="36"/>
      <c r="C156" s="217" t="s">
        <v>211</v>
      </c>
      <c r="D156" s="217" t="s">
        <v>141</v>
      </c>
      <c r="E156" s="218" t="s">
        <v>254</v>
      </c>
      <c r="F156" s="219" t="s">
        <v>255</v>
      </c>
      <c r="G156" s="220" t="s">
        <v>158</v>
      </c>
      <c r="H156" s="221">
        <v>4.4859999999999998</v>
      </c>
      <c r="I156" s="222"/>
      <c r="J156" s="223">
        <f>ROUND(I156*H156,2)</f>
        <v>0</v>
      </c>
      <c r="K156" s="224"/>
      <c r="L156" s="41"/>
      <c r="M156" s="225" t="s">
        <v>1</v>
      </c>
      <c r="N156" s="226" t="s">
        <v>40</v>
      </c>
      <c r="O156" s="89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145</v>
      </c>
      <c r="AT156" s="229" t="s">
        <v>141</v>
      </c>
      <c r="AU156" s="229" t="s">
        <v>83</v>
      </c>
      <c r="AY156" s="14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145</v>
      </c>
      <c r="BK156" s="230">
        <f>ROUND(I156*H156,2)</f>
        <v>0</v>
      </c>
      <c r="BL156" s="14" t="s">
        <v>145</v>
      </c>
      <c r="BM156" s="229" t="s">
        <v>388</v>
      </c>
    </row>
    <row r="157" s="2" customFormat="1">
      <c r="A157" s="35"/>
      <c r="B157" s="36"/>
      <c r="C157" s="37"/>
      <c r="D157" s="231" t="s">
        <v>147</v>
      </c>
      <c r="E157" s="37"/>
      <c r="F157" s="232" t="s">
        <v>257</v>
      </c>
      <c r="G157" s="37"/>
      <c r="H157" s="37"/>
      <c r="I157" s="233"/>
      <c r="J157" s="37"/>
      <c r="K157" s="37"/>
      <c r="L157" s="41"/>
      <c r="M157" s="234"/>
      <c r="N157" s="235"/>
      <c r="O157" s="89"/>
      <c r="P157" s="89"/>
      <c r="Q157" s="89"/>
      <c r="R157" s="89"/>
      <c r="S157" s="89"/>
      <c r="T157" s="90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147</v>
      </c>
      <c r="AU157" s="14" t="s">
        <v>83</v>
      </c>
    </row>
    <row r="158" s="2" customFormat="1" ht="24.15" customHeight="1">
      <c r="A158" s="35"/>
      <c r="B158" s="36"/>
      <c r="C158" s="236" t="s">
        <v>221</v>
      </c>
      <c r="D158" s="236" t="s">
        <v>155</v>
      </c>
      <c r="E158" s="237" t="s">
        <v>198</v>
      </c>
      <c r="F158" s="238" t="s">
        <v>199</v>
      </c>
      <c r="G158" s="239" t="s">
        <v>158</v>
      </c>
      <c r="H158" s="240">
        <v>3</v>
      </c>
      <c r="I158" s="241"/>
      <c r="J158" s="242">
        <f>ROUND(I158*H158,2)</f>
        <v>0</v>
      </c>
      <c r="K158" s="243"/>
      <c r="L158" s="244"/>
      <c r="M158" s="245" t="s">
        <v>1</v>
      </c>
      <c r="N158" s="246" t="s">
        <v>40</v>
      </c>
      <c r="O158" s="89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159</v>
      </c>
      <c r="AT158" s="229" t="s">
        <v>155</v>
      </c>
      <c r="AU158" s="229" t="s">
        <v>83</v>
      </c>
      <c r="AY158" s="14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145</v>
      </c>
      <c r="BK158" s="230">
        <f>ROUND(I158*H158,2)</f>
        <v>0</v>
      </c>
      <c r="BL158" s="14" t="s">
        <v>145</v>
      </c>
      <c r="BM158" s="229" t="s">
        <v>389</v>
      </c>
    </row>
    <row r="159" s="2" customFormat="1">
      <c r="A159" s="35"/>
      <c r="B159" s="36"/>
      <c r="C159" s="37"/>
      <c r="D159" s="231" t="s">
        <v>147</v>
      </c>
      <c r="E159" s="37"/>
      <c r="F159" s="232" t="s">
        <v>199</v>
      </c>
      <c r="G159" s="37"/>
      <c r="H159" s="37"/>
      <c r="I159" s="233"/>
      <c r="J159" s="37"/>
      <c r="K159" s="37"/>
      <c r="L159" s="41"/>
      <c r="M159" s="234"/>
      <c r="N159" s="235"/>
      <c r="O159" s="89"/>
      <c r="P159" s="89"/>
      <c r="Q159" s="89"/>
      <c r="R159" s="89"/>
      <c r="S159" s="89"/>
      <c r="T159" s="90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147</v>
      </c>
      <c r="AU159" s="14" t="s">
        <v>83</v>
      </c>
    </row>
    <row r="160" s="12" customFormat="1" ht="22.8" customHeight="1">
      <c r="A160" s="12"/>
      <c r="B160" s="201"/>
      <c r="C160" s="202"/>
      <c r="D160" s="203" t="s">
        <v>72</v>
      </c>
      <c r="E160" s="215" t="s">
        <v>201</v>
      </c>
      <c r="F160" s="215" t="s">
        <v>202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SUM(P161:P162)</f>
        <v>0</v>
      </c>
      <c r="Q160" s="209"/>
      <c r="R160" s="210">
        <f>SUM(R161:R162)</f>
        <v>0</v>
      </c>
      <c r="S160" s="209"/>
      <c r="T160" s="211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81</v>
      </c>
      <c r="AT160" s="213" t="s">
        <v>72</v>
      </c>
      <c r="AU160" s="213" t="s">
        <v>81</v>
      </c>
      <c r="AY160" s="212" t="s">
        <v>139</v>
      </c>
      <c r="BK160" s="214">
        <f>SUM(BK161:BK162)</f>
        <v>0</v>
      </c>
    </row>
    <row r="161" s="2" customFormat="1" ht="16.5" customHeight="1">
      <c r="A161" s="35"/>
      <c r="B161" s="36"/>
      <c r="C161" s="217" t="s">
        <v>229</v>
      </c>
      <c r="D161" s="217" t="s">
        <v>141</v>
      </c>
      <c r="E161" s="218" t="s">
        <v>203</v>
      </c>
      <c r="F161" s="219" t="s">
        <v>204</v>
      </c>
      <c r="G161" s="220" t="s">
        <v>158</v>
      </c>
      <c r="H161" s="221">
        <v>18.001999999999999</v>
      </c>
      <c r="I161" s="222"/>
      <c r="J161" s="223">
        <f>ROUND(I161*H161,2)</f>
        <v>0</v>
      </c>
      <c r="K161" s="224"/>
      <c r="L161" s="41"/>
      <c r="M161" s="225" t="s">
        <v>1</v>
      </c>
      <c r="N161" s="226" t="s">
        <v>40</v>
      </c>
      <c r="O161" s="89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145</v>
      </c>
      <c r="AT161" s="229" t="s">
        <v>141</v>
      </c>
      <c r="AU161" s="229" t="s">
        <v>83</v>
      </c>
      <c r="AY161" s="14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145</v>
      </c>
      <c r="BK161" s="230">
        <f>ROUND(I161*H161,2)</f>
        <v>0</v>
      </c>
      <c r="BL161" s="14" t="s">
        <v>145</v>
      </c>
      <c r="BM161" s="229" t="s">
        <v>390</v>
      </c>
    </row>
    <row r="162" s="2" customFormat="1">
      <c r="A162" s="35"/>
      <c r="B162" s="36"/>
      <c r="C162" s="37"/>
      <c r="D162" s="231" t="s">
        <v>147</v>
      </c>
      <c r="E162" s="37"/>
      <c r="F162" s="232" t="s">
        <v>206</v>
      </c>
      <c r="G162" s="37"/>
      <c r="H162" s="37"/>
      <c r="I162" s="233"/>
      <c r="J162" s="37"/>
      <c r="K162" s="37"/>
      <c r="L162" s="41"/>
      <c r="M162" s="234"/>
      <c r="N162" s="235"/>
      <c r="O162" s="89"/>
      <c r="P162" s="89"/>
      <c r="Q162" s="89"/>
      <c r="R162" s="89"/>
      <c r="S162" s="89"/>
      <c r="T162" s="90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147</v>
      </c>
      <c r="AU162" s="14" t="s">
        <v>83</v>
      </c>
    </row>
    <row r="163" s="12" customFormat="1" ht="25.92" customHeight="1">
      <c r="A163" s="12"/>
      <c r="B163" s="201"/>
      <c r="C163" s="202"/>
      <c r="D163" s="203" t="s">
        <v>72</v>
      </c>
      <c r="E163" s="204" t="s">
        <v>207</v>
      </c>
      <c r="F163" s="204" t="s">
        <v>208</v>
      </c>
      <c r="G163" s="202"/>
      <c r="H163" s="202"/>
      <c r="I163" s="205"/>
      <c r="J163" s="206">
        <f>BK163</f>
        <v>0</v>
      </c>
      <c r="K163" s="202"/>
      <c r="L163" s="207"/>
      <c r="M163" s="208"/>
      <c r="N163" s="209"/>
      <c r="O163" s="209"/>
      <c r="P163" s="210">
        <f>P164</f>
        <v>0</v>
      </c>
      <c r="Q163" s="209"/>
      <c r="R163" s="210">
        <f>R164</f>
        <v>0</v>
      </c>
      <c r="S163" s="209"/>
      <c r="T163" s="211">
        <f>T164</f>
        <v>0.066824999999999996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83</v>
      </c>
      <c r="AT163" s="213" t="s">
        <v>72</v>
      </c>
      <c r="AU163" s="213" t="s">
        <v>73</v>
      </c>
      <c r="AY163" s="212" t="s">
        <v>139</v>
      </c>
      <c r="BK163" s="214">
        <f>BK164</f>
        <v>0</v>
      </c>
    </row>
    <row r="164" s="12" customFormat="1" ht="22.8" customHeight="1">
      <c r="A164" s="12"/>
      <c r="B164" s="201"/>
      <c r="C164" s="202"/>
      <c r="D164" s="203" t="s">
        <v>72</v>
      </c>
      <c r="E164" s="215" t="s">
        <v>209</v>
      </c>
      <c r="F164" s="215" t="s">
        <v>210</v>
      </c>
      <c r="G164" s="202"/>
      <c r="H164" s="202"/>
      <c r="I164" s="205"/>
      <c r="J164" s="216">
        <f>BK164</f>
        <v>0</v>
      </c>
      <c r="K164" s="202"/>
      <c r="L164" s="207"/>
      <c r="M164" s="208"/>
      <c r="N164" s="209"/>
      <c r="O164" s="209"/>
      <c r="P164" s="210">
        <f>SUM(P165:P166)</f>
        <v>0</v>
      </c>
      <c r="Q164" s="209"/>
      <c r="R164" s="210">
        <f>SUM(R165:R166)</f>
        <v>0</v>
      </c>
      <c r="S164" s="209"/>
      <c r="T164" s="211">
        <f>SUM(T165:T166)</f>
        <v>0.066824999999999996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83</v>
      </c>
      <c r="AT164" s="213" t="s">
        <v>72</v>
      </c>
      <c r="AU164" s="213" t="s">
        <v>81</v>
      </c>
      <c r="AY164" s="212" t="s">
        <v>139</v>
      </c>
      <c r="BK164" s="214">
        <f>SUM(BK165:BK166)</f>
        <v>0</v>
      </c>
    </row>
    <row r="165" s="2" customFormat="1" ht="16.5" customHeight="1">
      <c r="A165" s="35"/>
      <c r="B165" s="36"/>
      <c r="C165" s="217" t="s">
        <v>214</v>
      </c>
      <c r="D165" s="217" t="s">
        <v>141</v>
      </c>
      <c r="E165" s="218" t="s">
        <v>264</v>
      </c>
      <c r="F165" s="219" t="s">
        <v>265</v>
      </c>
      <c r="G165" s="220" t="s">
        <v>151</v>
      </c>
      <c r="H165" s="221">
        <v>11.25</v>
      </c>
      <c r="I165" s="222"/>
      <c r="J165" s="223">
        <f>ROUND(I165*H165,2)</f>
        <v>0</v>
      </c>
      <c r="K165" s="224"/>
      <c r="L165" s="41"/>
      <c r="M165" s="225" t="s">
        <v>1</v>
      </c>
      <c r="N165" s="226" t="s">
        <v>40</v>
      </c>
      <c r="O165" s="89"/>
      <c r="P165" s="227">
        <f>O165*H165</f>
        <v>0</v>
      </c>
      <c r="Q165" s="227">
        <v>0</v>
      </c>
      <c r="R165" s="227">
        <f>Q165*H165</f>
        <v>0</v>
      </c>
      <c r="S165" s="227">
        <v>0.00594</v>
      </c>
      <c r="T165" s="228">
        <f>S165*H165</f>
        <v>0.066824999999999996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214</v>
      </c>
      <c r="AT165" s="229" t="s">
        <v>141</v>
      </c>
      <c r="AU165" s="229" t="s">
        <v>83</v>
      </c>
      <c r="AY165" s="14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145</v>
      </c>
      <c r="BK165" s="230">
        <f>ROUND(I165*H165,2)</f>
        <v>0</v>
      </c>
      <c r="BL165" s="14" t="s">
        <v>214</v>
      </c>
      <c r="BM165" s="229" t="s">
        <v>391</v>
      </c>
    </row>
    <row r="166" s="2" customFormat="1">
      <c r="A166" s="35"/>
      <c r="B166" s="36"/>
      <c r="C166" s="37"/>
      <c r="D166" s="231" t="s">
        <v>147</v>
      </c>
      <c r="E166" s="37"/>
      <c r="F166" s="232" t="s">
        <v>267</v>
      </c>
      <c r="G166" s="37"/>
      <c r="H166" s="37"/>
      <c r="I166" s="233"/>
      <c r="J166" s="37"/>
      <c r="K166" s="37"/>
      <c r="L166" s="41"/>
      <c r="M166" s="234"/>
      <c r="N166" s="235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147</v>
      </c>
      <c r="AU166" s="14" t="s">
        <v>83</v>
      </c>
    </row>
    <row r="167" s="12" customFormat="1" ht="25.92" customHeight="1">
      <c r="A167" s="12"/>
      <c r="B167" s="201"/>
      <c r="C167" s="202"/>
      <c r="D167" s="203" t="s">
        <v>72</v>
      </c>
      <c r="E167" s="204" t="s">
        <v>217</v>
      </c>
      <c r="F167" s="204" t="s">
        <v>218</v>
      </c>
      <c r="G167" s="202"/>
      <c r="H167" s="202"/>
      <c r="I167" s="205"/>
      <c r="J167" s="206">
        <f>BK167</f>
        <v>0</v>
      </c>
      <c r="K167" s="202"/>
      <c r="L167" s="207"/>
      <c r="M167" s="208"/>
      <c r="N167" s="209"/>
      <c r="O167" s="209"/>
      <c r="P167" s="210">
        <f>P168+P171+P174</f>
        <v>0</v>
      </c>
      <c r="Q167" s="209"/>
      <c r="R167" s="210">
        <f>R168+R171+R174</f>
        <v>0</v>
      </c>
      <c r="S167" s="209"/>
      <c r="T167" s="211">
        <f>T168+T171+T174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165</v>
      </c>
      <c r="AT167" s="213" t="s">
        <v>72</v>
      </c>
      <c r="AU167" s="213" t="s">
        <v>73</v>
      </c>
      <c r="AY167" s="212" t="s">
        <v>139</v>
      </c>
      <c r="BK167" s="214">
        <f>BK168+BK171+BK174</f>
        <v>0</v>
      </c>
    </row>
    <row r="168" s="12" customFormat="1" ht="22.8" customHeight="1">
      <c r="A168" s="12"/>
      <c r="B168" s="201"/>
      <c r="C168" s="202"/>
      <c r="D168" s="203" t="s">
        <v>72</v>
      </c>
      <c r="E168" s="215" t="s">
        <v>219</v>
      </c>
      <c r="F168" s="215" t="s">
        <v>220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SUM(P169:P170)</f>
        <v>0</v>
      </c>
      <c r="Q168" s="209"/>
      <c r="R168" s="210">
        <f>SUM(R169:R170)</f>
        <v>0</v>
      </c>
      <c r="S168" s="209"/>
      <c r="T168" s="211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165</v>
      </c>
      <c r="AT168" s="213" t="s">
        <v>72</v>
      </c>
      <c r="AU168" s="213" t="s">
        <v>81</v>
      </c>
      <c r="AY168" s="212" t="s">
        <v>139</v>
      </c>
      <c r="BK168" s="214">
        <f>SUM(BK169:BK170)</f>
        <v>0</v>
      </c>
    </row>
    <row r="169" s="2" customFormat="1" ht="16.5" customHeight="1">
      <c r="A169" s="35"/>
      <c r="B169" s="36"/>
      <c r="C169" s="217" t="s">
        <v>276</v>
      </c>
      <c r="D169" s="217" t="s">
        <v>141</v>
      </c>
      <c r="E169" s="218" t="s">
        <v>222</v>
      </c>
      <c r="F169" s="219" t="s">
        <v>223</v>
      </c>
      <c r="G169" s="220" t="s">
        <v>224</v>
      </c>
      <c r="H169" s="221">
        <v>1</v>
      </c>
      <c r="I169" s="222"/>
      <c r="J169" s="223">
        <f>ROUND(I169*H169,2)</f>
        <v>0</v>
      </c>
      <c r="K169" s="224"/>
      <c r="L169" s="41"/>
      <c r="M169" s="225" t="s">
        <v>1</v>
      </c>
      <c r="N169" s="226" t="s">
        <v>40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225</v>
      </c>
      <c r="AT169" s="229" t="s">
        <v>141</v>
      </c>
      <c r="AU169" s="229" t="s">
        <v>83</v>
      </c>
      <c r="AY169" s="14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145</v>
      </c>
      <c r="BK169" s="230">
        <f>ROUND(I169*H169,2)</f>
        <v>0</v>
      </c>
      <c r="BL169" s="14" t="s">
        <v>225</v>
      </c>
      <c r="BM169" s="229" t="s">
        <v>392</v>
      </c>
    </row>
    <row r="170" s="2" customFormat="1">
      <c r="A170" s="35"/>
      <c r="B170" s="36"/>
      <c r="C170" s="37"/>
      <c r="D170" s="231" t="s">
        <v>147</v>
      </c>
      <c r="E170" s="37"/>
      <c r="F170" s="232" t="s">
        <v>223</v>
      </c>
      <c r="G170" s="37"/>
      <c r="H170" s="37"/>
      <c r="I170" s="233"/>
      <c r="J170" s="37"/>
      <c r="K170" s="37"/>
      <c r="L170" s="41"/>
      <c r="M170" s="234"/>
      <c r="N170" s="235"/>
      <c r="O170" s="89"/>
      <c r="P170" s="89"/>
      <c r="Q170" s="89"/>
      <c r="R170" s="89"/>
      <c r="S170" s="89"/>
      <c r="T170" s="90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147</v>
      </c>
      <c r="AU170" s="14" t="s">
        <v>83</v>
      </c>
    </row>
    <row r="171" s="12" customFormat="1" ht="22.8" customHeight="1">
      <c r="A171" s="12"/>
      <c r="B171" s="201"/>
      <c r="C171" s="202"/>
      <c r="D171" s="203" t="s">
        <v>72</v>
      </c>
      <c r="E171" s="215" t="s">
        <v>227</v>
      </c>
      <c r="F171" s="215" t="s">
        <v>228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SUM(P172:P173)</f>
        <v>0</v>
      </c>
      <c r="Q171" s="209"/>
      <c r="R171" s="210">
        <f>SUM(R172:R173)</f>
        <v>0</v>
      </c>
      <c r="S171" s="209"/>
      <c r="T171" s="211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165</v>
      </c>
      <c r="AT171" s="213" t="s">
        <v>72</v>
      </c>
      <c r="AU171" s="213" t="s">
        <v>81</v>
      </c>
      <c r="AY171" s="212" t="s">
        <v>139</v>
      </c>
      <c r="BK171" s="214">
        <f>SUM(BK172:BK173)</f>
        <v>0</v>
      </c>
    </row>
    <row r="172" s="2" customFormat="1" ht="16.5" customHeight="1">
      <c r="A172" s="35"/>
      <c r="B172" s="36"/>
      <c r="C172" s="217" t="s">
        <v>283</v>
      </c>
      <c r="D172" s="217" t="s">
        <v>141</v>
      </c>
      <c r="E172" s="218" t="s">
        <v>230</v>
      </c>
      <c r="F172" s="219" t="s">
        <v>228</v>
      </c>
      <c r="G172" s="220" t="s">
        <v>224</v>
      </c>
      <c r="H172" s="221">
        <v>1</v>
      </c>
      <c r="I172" s="222"/>
      <c r="J172" s="223">
        <f>ROUND(I172*H172,2)</f>
        <v>0</v>
      </c>
      <c r="K172" s="224"/>
      <c r="L172" s="41"/>
      <c r="M172" s="225" t="s">
        <v>1</v>
      </c>
      <c r="N172" s="226" t="s">
        <v>40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225</v>
      </c>
      <c r="AT172" s="229" t="s">
        <v>141</v>
      </c>
      <c r="AU172" s="229" t="s">
        <v>83</v>
      </c>
      <c r="AY172" s="14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145</v>
      </c>
      <c r="BK172" s="230">
        <f>ROUND(I172*H172,2)</f>
        <v>0</v>
      </c>
      <c r="BL172" s="14" t="s">
        <v>225</v>
      </c>
      <c r="BM172" s="229" t="s">
        <v>393</v>
      </c>
    </row>
    <row r="173" s="2" customFormat="1">
      <c r="A173" s="35"/>
      <c r="B173" s="36"/>
      <c r="C173" s="37"/>
      <c r="D173" s="231" t="s">
        <v>147</v>
      </c>
      <c r="E173" s="37"/>
      <c r="F173" s="232" t="s">
        <v>228</v>
      </c>
      <c r="G173" s="37"/>
      <c r="H173" s="37"/>
      <c r="I173" s="233"/>
      <c r="J173" s="37"/>
      <c r="K173" s="37"/>
      <c r="L173" s="41"/>
      <c r="M173" s="234"/>
      <c r="N173" s="235"/>
      <c r="O173" s="89"/>
      <c r="P173" s="89"/>
      <c r="Q173" s="89"/>
      <c r="R173" s="89"/>
      <c r="S173" s="89"/>
      <c r="T173" s="90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147</v>
      </c>
      <c r="AU173" s="14" t="s">
        <v>83</v>
      </c>
    </row>
    <row r="174" s="12" customFormat="1" ht="22.8" customHeight="1">
      <c r="A174" s="12"/>
      <c r="B174" s="201"/>
      <c r="C174" s="202"/>
      <c r="D174" s="203" t="s">
        <v>72</v>
      </c>
      <c r="E174" s="215" t="s">
        <v>232</v>
      </c>
      <c r="F174" s="215" t="s">
        <v>233</v>
      </c>
      <c r="G174" s="202"/>
      <c r="H174" s="202"/>
      <c r="I174" s="205"/>
      <c r="J174" s="216">
        <f>BK174</f>
        <v>0</v>
      </c>
      <c r="K174" s="202"/>
      <c r="L174" s="207"/>
      <c r="M174" s="208"/>
      <c r="N174" s="209"/>
      <c r="O174" s="209"/>
      <c r="P174" s="210">
        <f>SUM(P175:P176)</f>
        <v>0</v>
      </c>
      <c r="Q174" s="209"/>
      <c r="R174" s="210">
        <f>SUM(R175:R176)</f>
        <v>0</v>
      </c>
      <c r="S174" s="209"/>
      <c r="T174" s="211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165</v>
      </c>
      <c r="AT174" s="213" t="s">
        <v>72</v>
      </c>
      <c r="AU174" s="213" t="s">
        <v>81</v>
      </c>
      <c r="AY174" s="212" t="s">
        <v>139</v>
      </c>
      <c r="BK174" s="214">
        <f>SUM(BK175:BK176)</f>
        <v>0</v>
      </c>
    </row>
    <row r="175" s="2" customFormat="1" ht="16.5" customHeight="1">
      <c r="A175" s="35"/>
      <c r="B175" s="36"/>
      <c r="C175" s="217" t="s">
        <v>288</v>
      </c>
      <c r="D175" s="217" t="s">
        <v>141</v>
      </c>
      <c r="E175" s="218" t="s">
        <v>234</v>
      </c>
      <c r="F175" s="219" t="s">
        <v>233</v>
      </c>
      <c r="G175" s="220" t="s">
        <v>224</v>
      </c>
      <c r="H175" s="221">
        <v>1</v>
      </c>
      <c r="I175" s="222"/>
      <c r="J175" s="223">
        <f>ROUND(I175*H175,2)</f>
        <v>0</v>
      </c>
      <c r="K175" s="224"/>
      <c r="L175" s="41"/>
      <c r="M175" s="225" t="s">
        <v>1</v>
      </c>
      <c r="N175" s="226" t="s">
        <v>40</v>
      </c>
      <c r="O175" s="89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225</v>
      </c>
      <c r="AT175" s="229" t="s">
        <v>141</v>
      </c>
      <c r="AU175" s="229" t="s">
        <v>83</v>
      </c>
      <c r="AY175" s="14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145</v>
      </c>
      <c r="BK175" s="230">
        <f>ROUND(I175*H175,2)</f>
        <v>0</v>
      </c>
      <c r="BL175" s="14" t="s">
        <v>225</v>
      </c>
      <c r="BM175" s="229" t="s">
        <v>394</v>
      </c>
    </row>
    <row r="176" s="2" customFormat="1">
      <c r="A176" s="35"/>
      <c r="B176" s="36"/>
      <c r="C176" s="37"/>
      <c r="D176" s="231" t="s">
        <v>147</v>
      </c>
      <c r="E176" s="37"/>
      <c r="F176" s="232" t="s">
        <v>233</v>
      </c>
      <c r="G176" s="37"/>
      <c r="H176" s="37"/>
      <c r="I176" s="233"/>
      <c r="J176" s="37"/>
      <c r="K176" s="37"/>
      <c r="L176" s="41"/>
      <c r="M176" s="247"/>
      <c r="N176" s="248"/>
      <c r="O176" s="249"/>
      <c r="P176" s="249"/>
      <c r="Q176" s="249"/>
      <c r="R176" s="249"/>
      <c r="S176" s="249"/>
      <c r="T176" s="250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147</v>
      </c>
      <c r="AU176" s="14" t="s">
        <v>83</v>
      </c>
    </row>
    <row r="177" s="2" customFormat="1" ht="6.96" customHeight="1">
      <c r="A177" s="35"/>
      <c r="B177" s="64"/>
      <c r="C177" s="65"/>
      <c r="D177" s="65"/>
      <c r="E177" s="65"/>
      <c r="F177" s="65"/>
      <c r="G177" s="65"/>
      <c r="H177" s="65"/>
      <c r="I177" s="65"/>
      <c r="J177" s="65"/>
      <c r="K177" s="65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GSZNsjqzb0HxzlEqHm2IW2+HPDmDuTcK0viRYK/P5yGrKrFoqf30rbZDtbvXp87dV3dtydPZsgl4/Q73OjMp1g==" hashValue="xb9Rx7CdToqheXn2QzXl3h5IBSrizMdB1O5JkOeSoZ3HWlPJN20i+3nvnh5L8wQMYZezP57+O3g3/+Kt9wnc0g==" algorithmName="SHA-512" password="CC35"/>
  <autoFilter ref="C126:K17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83</v>
      </c>
    </row>
    <row r="4" s="1" customFormat="1" ht="24.96" customHeight="1">
      <c r="B4" s="17"/>
      <c r="D4" s="136" t="s">
        <v>105</v>
      </c>
      <c r="L4" s="17"/>
      <c r="M4" s="137" t="s">
        <v>10</v>
      </c>
      <c r="AT4" s="14" t="s">
        <v>30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16</v>
      </c>
      <c r="L6" s="17"/>
    </row>
    <row r="7" s="1" customFormat="1" ht="16.5" customHeight="1">
      <c r="B7" s="17"/>
      <c r="E7" s="139" t="str">
        <f>'Rekapitulace stavby'!K6</f>
        <v>Demolice objektů u OŘ Plzeň 2024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106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395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18</v>
      </c>
      <c r="E11" s="35"/>
      <c r="F11" s="141" t="s">
        <v>1</v>
      </c>
      <c r="G11" s="35"/>
      <c r="H11" s="35"/>
      <c r="I11" s="138" t="s">
        <v>19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20</v>
      </c>
      <c r="E12" s="35"/>
      <c r="F12" s="141" t="s">
        <v>21</v>
      </c>
      <c r="G12" s="35"/>
      <c r="H12" s="35"/>
      <c r="I12" s="138" t="s">
        <v>22</v>
      </c>
      <c r="J12" s="142" t="str">
        <f>'Rekapitulace stavby'!AN8</f>
        <v>6. 9. 2024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24</v>
      </c>
      <c r="E14" s="35"/>
      <c r="F14" s="35"/>
      <c r="G14" s="35"/>
      <c r="H14" s="35"/>
      <c r="I14" s="138" t="s">
        <v>25</v>
      </c>
      <c r="J14" s="141" t="str">
        <f>IF('Rekapitulace stavby'!AN10="","",'Rekapitulace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tr">
        <f>IF('Rekapitulace stavby'!E11="","",'Rekapitulace stavby'!E11)</f>
        <v xml:space="preserve"> </v>
      </c>
      <c r="F15" s="35"/>
      <c r="G15" s="35"/>
      <c r="H15" s="35"/>
      <c r="I15" s="138" t="s">
        <v>26</v>
      </c>
      <c r="J15" s="141" t="str">
        <f>IF('Rekapitulace stavby'!AN11="","",'Rekapitulace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27</v>
      </c>
      <c r="E17" s="35"/>
      <c r="F17" s="35"/>
      <c r="G17" s="35"/>
      <c r="H17" s="35"/>
      <c r="I17" s="13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29</v>
      </c>
      <c r="E20" s="35"/>
      <c r="F20" s="35"/>
      <c r="G20" s="35"/>
      <c r="H20" s="35"/>
      <c r="I20" s="138" t="s">
        <v>25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26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31</v>
      </c>
      <c r="E23" s="35"/>
      <c r="F23" s="35"/>
      <c r="G23" s="35"/>
      <c r="H23" s="35"/>
      <c r="I23" s="138" t="s">
        <v>25</v>
      </c>
      <c r="J23" s="141" t="str">
        <f>IF('Rekapitulace stavby'!AN19="","",'Rekapitulace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tr">
        <f>IF('Rekapitulace stavby'!E20="","",'Rekapitulace stavby'!E20)</f>
        <v xml:space="preserve"> </v>
      </c>
      <c r="F24" s="35"/>
      <c r="G24" s="35"/>
      <c r="H24" s="35"/>
      <c r="I24" s="138" t="s">
        <v>26</v>
      </c>
      <c r="J24" s="141" t="str">
        <f>IF('Rekapitulace stavby'!AN20="","",'Rekapitulace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32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33</v>
      </c>
      <c r="E30" s="35"/>
      <c r="F30" s="35"/>
      <c r="G30" s="35"/>
      <c r="H30" s="35"/>
      <c r="I30" s="35"/>
      <c r="J30" s="149">
        <f>ROUND(J130,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35</v>
      </c>
      <c r="G32" s="35"/>
      <c r="H32" s="35"/>
      <c r="I32" s="150" t="s">
        <v>34</v>
      </c>
      <c r="J32" s="150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37</v>
      </c>
      <c r="E33" s="138" t="s">
        <v>38</v>
      </c>
      <c r="F33" s="152">
        <f>ROUND((SUM(BE130:BE217)),  2)</f>
        <v>0</v>
      </c>
      <c r="G33" s="35"/>
      <c r="H33" s="35"/>
      <c r="I33" s="153">
        <v>0.20999999999999999</v>
      </c>
      <c r="J33" s="152">
        <f>ROUND(((SUM(BE130:BE217))*I33),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39</v>
      </c>
      <c r="F34" s="152">
        <f>ROUND((SUM(BF130:BF217)),  2)</f>
        <v>0</v>
      </c>
      <c r="G34" s="35"/>
      <c r="H34" s="35"/>
      <c r="I34" s="153">
        <v>0.12</v>
      </c>
      <c r="J34" s="152">
        <f>ROUND(((SUM(BF130:BF217))*I34),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37</v>
      </c>
      <c r="E35" s="138" t="s">
        <v>40</v>
      </c>
      <c r="F35" s="152">
        <f>ROUND((SUM(BG130:BG217)),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41</v>
      </c>
      <c r="F36" s="152">
        <f>ROUND((SUM(BH130:BH217)),  2)</f>
        <v>0</v>
      </c>
      <c r="G36" s="35"/>
      <c r="H36" s="35"/>
      <c r="I36" s="153">
        <v>0.12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42</v>
      </c>
      <c r="F37" s="152">
        <f>ROUND((SUM(BI130:BI217)),  2)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Demolice objektů u OŘ Plzeň 2024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05 - Demolice skladu Meclov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7" t="str">
        <f>IF(J12="","",J12)</f>
        <v>6. 9. 2024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111</v>
      </c>
      <c r="D96" s="37"/>
      <c r="E96" s="37"/>
      <c r="F96" s="37"/>
      <c r="G96" s="37"/>
      <c r="H96" s="37"/>
      <c r="I96" s="37"/>
      <c r="J96" s="108">
        <f>J130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J131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J132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294</v>
      </c>
      <c r="E99" s="186"/>
      <c r="F99" s="186"/>
      <c r="G99" s="186"/>
      <c r="H99" s="186"/>
      <c r="I99" s="186"/>
      <c r="J99" s="187">
        <f>J143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396</v>
      </c>
      <c r="E100" s="186"/>
      <c r="F100" s="186"/>
      <c r="G100" s="186"/>
      <c r="H100" s="186"/>
      <c r="I100" s="186"/>
      <c r="J100" s="187">
        <f>J165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115</v>
      </c>
      <c r="E101" s="186"/>
      <c r="F101" s="186"/>
      <c r="G101" s="186"/>
      <c r="H101" s="186"/>
      <c r="I101" s="186"/>
      <c r="J101" s="187">
        <f>J170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116</v>
      </c>
      <c r="E102" s="186"/>
      <c r="F102" s="186"/>
      <c r="G102" s="186"/>
      <c r="H102" s="186"/>
      <c r="I102" s="186"/>
      <c r="J102" s="187">
        <f>J179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117</v>
      </c>
      <c r="E103" s="186"/>
      <c r="F103" s="186"/>
      <c r="G103" s="186"/>
      <c r="H103" s="186"/>
      <c r="I103" s="186"/>
      <c r="J103" s="187">
        <f>J194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118</v>
      </c>
      <c r="E104" s="180"/>
      <c r="F104" s="180"/>
      <c r="G104" s="180"/>
      <c r="H104" s="180"/>
      <c r="I104" s="180"/>
      <c r="J104" s="181">
        <f>J197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296</v>
      </c>
      <c r="E105" s="186"/>
      <c r="F105" s="186"/>
      <c r="G105" s="186"/>
      <c r="H105" s="186"/>
      <c r="I105" s="186"/>
      <c r="J105" s="187">
        <f>J198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7"/>
      <c r="C106" s="178"/>
      <c r="D106" s="179" t="s">
        <v>237</v>
      </c>
      <c r="E106" s="180"/>
      <c r="F106" s="180"/>
      <c r="G106" s="180"/>
      <c r="H106" s="180"/>
      <c r="I106" s="180"/>
      <c r="J106" s="181">
        <f>J201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7"/>
      <c r="C107" s="178"/>
      <c r="D107" s="179" t="s">
        <v>120</v>
      </c>
      <c r="E107" s="180"/>
      <c r="F107" s="180"/>
      <c r="G107" s="180"/>
      <c r="H107" s="180"/>
      <c r="I107" s="180"/>
      <c r="J107" s="181">
        <f>J208</f>
        <v>0</v>
      </c>
      <c r="K107" s="178"/>
      <c r="L107" s="18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3"/>
      <c r="C108" s="184"/>
      <c r="D108" s="185" t="s">
        <v>121</v>
      </c>
      <c r="E108" s="186"/>
      <c r="F108" s="186"/>
      <c r="G108" s="186"/>
      <c r="H108" s="186"/>
      <c r="I108" s="186"/>
      <c r="J108" s="187">
        <f>J209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122</v>
      </c>
      <c r="E109" s="186"/>
      <c r="F109" s="186"/>
      <c r="G109" s="186"/>
      <c r="H109" s="186"/>
      <c r="I109" s="186"/>
      <c r="J109" s="187">
        <f>J212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123</v>
      </c>
      <c r="E110" s="186"/>
      <c r="F110" s="186"/>
      <c r="G110" s="186"/>
      <c r="H110" s="186"/>
      <c r="I110" s="186"/>
      <c r="J110" s="187">
        <f>J215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124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72" t="str">
        <f>E7</f>
        <v>Demolice objektů u OŘ Plzeň 2024</v>
      </c>
      <c r="F120" s="29"/>
      <c r="G120" s="29"/>
      <c r="H120" s="29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106</v>
      </c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4" t="str">
        <f>E9</f>
        <v>SO 05 - Demolice skladu Meclov</v>
      </c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F12</f>
        <v xml:space="preserve"> </v>
      </c>
      <c r="G124" s="37"/>
      <c r="H124" s="37"/>
      <c r="I124" s="29" t="s">
        <v>22</v>
      </c>
      <c r="J124" s="77" t="str">
        <f>IF(J12="","",J12)</f>
        <v>6. 9. 2024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7"/>
      <c r="E126" s="37"/>
      <c r="F126" s="24" t="str">
        <f>E15</f>
        <v xml:space="preserve"> </v>
      </c>
      <c r="G126" s="37"/>
      <c r="H126" s="37"/>
      <c r="I126" s="29" t="s">
        <v>29</v>
      </c>
      <c r="J126" s="33" t="str">
        <f>E21</f>
        <v xml:space="preserve"> </v>
      </c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7"/>
      <c r="E127" s="37"/>
      <c r="F127" s="24" t="str">
        <f>IF(E18="","",E18)</f>
        <v>Vyplň údaj</v>
      </c>
      <c r="G127" s="37"/>
      <c r="H127" s="37"/>
      <c r="I127" s="29" t="s">
        <v>31</v>
      </c>
      <c r="J127" s="33" t="str">
        <f>E24</f>
        <v xml:space="preserve"> 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89"/>
      <c r="B129" s="190"/>
      <c r="C129" s="191" t="s">
        <v>125</v>
      </c>
      <c r="D129" s="192" t="s">
        <v>58</v>
      </c>
      <c r="E129" s="192" t="s">
        <v>54</v>
      </c>
      <c r="F129" s="192" t="s">
        <v>55</v>
      </c>
      <c r="G129" s="192" t="s">
        <v>126</v>
      </c>
      <c r="H129" s="192" t="s">
        <v>127</v>
      </c>
      <c r="I129" s="192" t="s">
        <v>128</v>
      </c>
      <c r="J129" s="193" t="s">
        <v>110</v>
      </c>
      <c r="K129" s="194" t="s">
        <v>129</v>
      </c>
      <c r="L129" s="195"/>
      <c r="M129" s="98" t="s">
        <v>1</v>
      </c>
      <c r="N129" s="99" t="s">
        <v>37</v>
      </c>
      <c r="O129" s="99" t="s">
        <v>130</v>
      </c>
      <c r="P129" s="99" t="s">
        <v>131</v>
      </c>
      <c r="Q129" s="99" t="s">
        <v>132</v>
      </c>
      <c r="R129" s="99" t="s">
        <v>133</v>
      </c>
      <c r="S129" s="99" t="s">
        <v>134</v>
      </c>
      <c r="T129" s="100" t="s">
        <v>135</v>
      </c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</row>
    <row r="130" s="2" customFormat="1" ht="22.8" customHeight="1">
      <c r="A130" s="35"/>
      <c r="B130" s="36"/>
      <c r="C130" s="105" t="s">
        <v>136</v>
      </c>
      <c r="D130" s="37"/>
      <c r="E130" s="37"/>
      <c r="F130" s="37"/>
      <c r="G130" s="37"/>
      <c r="H130" s="37"/>
      <c r="I130" s="37"/>
      <c r="J130" s="196">
        <f>BK130</f>
        <v>0</v>
      </c>
      <c r="K130" s="37"/>
      <c r="L130" s="41"/>
      <c r="M130" s="101"/>
      <c r="N130" s="197"/>
      <c r="O130" s="102"/>
      <c r="P130" s="198">
        <f>P131+P197+P201+P208</f>
        <v>0</v>
      </c>
      <c r="Q130" s="102"/>
      <c r="R130" s="198">
        <f>R131+R197+R201+R208</f>
        <v>7.6451412000000003</v>
      </c>
      <c r="S130" s="102"/>
      <c r="T130" s="199">
        <f>T131+T197+T201+T208</f>
        <v>7.199516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72</v>
      </c>
      <c r="AU130" s="14" t="s">
        <v>112</v>
      </c>
      <c r="BK130" s="200">
        <f>BK131+BK197+BK201+BK208</f>
        <v>0</v>
      </c>
    </row>
    <row r="131" s="12" customFormat="1" ht="25.92" customHeight="1">
      <c r="A131" s="12"/>
      <c r="B131" s="201"/>
      <c r="C131" s="202"/>
      <c r="D131" s="203" t="s">
        <v>72</v>
      </c>
      <c r="E131" s="204" t="s">
        <v>137</v>
      </c>
      <c r="F131" s="204" t="s">
        <v>138</v>
      </c>
      <c r="G131" s="202"/>
      <c r="H131" s="202"/>
      <c r="I131" s="205"/>
      <c r="J131" s="206">
        <f>BK131</f>
        <v>0</v>
      </c>
      <c r="K131" s="202"/>
      <c r="L131" s="207"/>
      <c r="M131" s="208"/>
      <c r="N131" s="209"/>
      <c r="O131" s="209"/>
      <c r="P131" s="210">
        <f>P132+P143+P165+P170+P179+P194</f>
        <v>0</v>
      </c>
      <c r="Q131" s="209"/>
      <c r="R131" s="210">
        <f>R132+R143+R165+R170+R179+R194</f>
        <v>7.6451412000000003</v>
      </c>
      <c r="S131" s="209"/>
      <c r="T131" s="211">
        <f>T132+T143+T165+T170+T179+T194</f>
        <v>5.5660759999999998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81</v>
      </c>
      <c r="AT131" s="213" t="s">
        <v>72</v>
      </c>
      <c r="AU131" s="213" t="s">
        <v>73</v>
      </c>
      <c r="AY131" s="212" t="s">
        <v>139</v>
      </c>
      <c r="BK131" s="214">
        <f>BK132+BK143+BK165+BK170+BK179+BK194</f>
        <v>0</v>
      </c>
    </row>
    <row r="132" s="12" customFormat="1" ht="22.8" customHeight="1">
      <c r="A132" s="12"/>
      <c r="B132" s="201"/>
      <c r="C132" s="202"/>
      <c r="D132" s="203" t="s">
        <v>72</v>
      </c>
      <c r="E132" s="215" t="s">
        <v>81</v>
      </c>
      <c r="F132" s="215" t="s">
        <v>140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SUM(P133:P142)</f>
        <v>0</v>
      </c>
      <c r="Q132" s="209"/>
      <c r="R132" s="210">
        <f>SUM(R133:R142)</f>
        <v>5.5354920000000005</v>
      </c>
      <c r="S132" s="209"/>
      <c r="T132" s="211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81</v>
      </c>
      <c r="AT132" s="213" t="s">
        <v>72</v>
      </c>
      <c r="AU132" s="213" t="s">
        <v>81</v>
      </c>
      <c r="AY132" s="212" t="s">
        <v>139</v>
      </c>
      <c r="BK132" s="214">
        <f>SUM(BK133:BK142)</f>
        <v>0</v>
      </c>
    </row>
    <row r="133" s="2" customFormat="1" ht="33" customHeight="1">
      <c r="A133" s="35"/>
      <c r="B133" s="36"/>
      <c r="C133" s="217" t="s">
        <v>81</v>
      </c>
      <c r="D133" s="217" t="s">
        <v>141</v>
      </c>
      <c r="E133" s="218" t="s">
        <v>142</v>
      </c>
      <c r="F133" s="219" t="s">
        <v>143</v>
      </c>
      <c r="G133" s="220" t="s">
        <v>144</v>
      </c>
      <c r="H133" s="221">
        <v>7.3799999999999999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40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145</v>
      </c>
      <c r="AT133" s="229" t="s">
        <v>141</v>
      </c>
      <c r="AU133" s="229" t="s">
        <v>83</v>
      </c>
      <c r="AY133" s="14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145</v>
      </c>
      <c r="BK133" s="230">
        <f>ROUND(I133*H133,2)</f>
        <v>0</v>
      </c>
      <c r="BL133" s="14" t="s">
        <v>145</v>
      </c>
      <c r="BM133" s="229" t="s">
        <v>397</v>
      </c>
    </row>
    <row r="134" s="2" customFormat="1">
      <c r="A134" s="35"/>
      <c r="B134" s="36"/>
      <c r="C134" s="37"/>
      <c r="D134" s="231" t="s">
        <v>147</v>
      </c>
      <c r="E134" s="37"/>
      <c r="F134" s="232" t="s">
        <v>148</v>
      </c>
      <c r="G134" s="37"/>
      <c r="H134" s="37"/>
      <c r="I134" s="233"/>
      <c r="J134" s="37"/>
      <c r="K134" s="37"/>
      <c r="L134" s="41"/>
      <c r="M134" s="234"/>
      <c r="N134" s="235"/>
      <c r="O134" s="89"/>
      <c r="P134" s="89"/>
      <c r="Q134" s="89"/>
      <c r="R134" s="89"/>
      <c r="S134" s="89"/>
      <c r="T134" s="9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147</v>
      </c>
      <c r="AU134" s="14" t="s">
        <v>83</v>
      </c>
    </row>
    <row r="135" s="2" customFormat="1" ht="24.15" customHeight="1">
      <c r="A135" s="35"/>
      <c r="B135" s="36"/>
      <c r="C135" s="217" t="s">
        <v>83</v>
      </c>
      <c r="D135" s="217" t="s">
        <v>141</v>
      </c>
      <c r="E135" s="218" t="s">
        <v>149</v>
      </c>
      <c r="F135" s="219" t="s">
        <v>150</v>
      </c>
      <c r="G135" s="220" t="s">
        <v>151</v>
      </c>
      <c r="H135" s="221">
        <v>24.600000000000001</v>
      </c>
      <c r="I135" s="222"/>
      <c r="J135" s="223">
        <f>ROUND(I135*H135,2)</f>
        <v>0</v>
      </c>
      <c r="K135" s="224"/>
      <c r="L135" s="41"/>
      <c r="M135" s="225" t="s">
        <v>1</v>
      </c>
      <c r="N135" s="226" t="s">
        <v>40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145</v>
      </c>
      <c r="AT135" s="229" t="s">
        <v>141</v>
      </c>
      <c r="AU135" s="229" t="s">
        <v>83</v>
      </c>
      <c r="AY135" s="14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145</v>
      </c>
      <c r="BK135" s="230">
        <f>ROUND(I135*H135,2)</f>
        <v>0</v>
      </c>
      <c r="BL135" s="14" t="s">
        <v>145</v>
      </c>
      <c r="BM135" s="229" t="s">
        <v>398</v>
      </c>
    </row>
    <row r="136" s="2" customFormat="1">
      <c r="A136" s="35"/>
      <c r="B136" s="36"/>
      <c r="C136" s="37"/>
      <c r="D136" s="231" t="s">
        <v>147</v>
      </c>
      <c r="E136" s="37"/>
      <c r="F136" s="232" t="s">
        <v>153</v>
      </c>
      <c r="G136" s="37"/>
      <c r="H136" s="37"/>
      <c r="I136" s="233"/>
      <c r="J136" s="37"/>
      <c r="K136" s="37"/>
      <c r="L136" s="41"/>
      <c r="M136" s="234"/>
      <c r="N136" s="235"/>
      <c r="O136" s="89"/>
      <c r="P136" s="89"/>
      <c r="Q136" s="89"/>
      <c r="R136" s="89"/>
      <c r="S136" s="89"/>
      <c r="T136" s="90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147</v>
      </c>
      <c r="AU136" s="14" t="s">
        <v>83</v>
      </c>
    </row>
    <row r="137" s="2" customFormat="1" ht="16.5" customHeight="1">
      <c r="A137" s="35"/>
      <c r="B137" s="36"/>
      <c r="C137" s="236" t="s">
        <v>154</v>
      </c>
      <c r="D137" s="236" t="s">
        <v>155</v>
      </c>
      <c r="E137" s="237" t="s">
        <v>156</v>
      </c>
      <c r="F137" s="238" t="s">
        <v>157</v>
      </c>
      <c r="G137" s="239" t="s">
        <v>158</v>
      </c>
      <c r="H137" s="240">
        <v>5.5350000000000001</v>
      </c>
      <c r="I137" s="241"/>
      <c r="J137" s="242">
        <f>ROUND(I137*H137,2)</f>
        <v>0</v>
      </c>
      <c r="K137" s="243"/>
      <c r="L137" s="244"/>
      <c r="M137" s="245" t="s">
        <v>1</v>
      </c>
      <c r="N137" s="246" t="s">
        <v>40</v>
      </c>
      <c r="O137" s="89"/>
      <c r="P137" s="227">
        <f>O137*H137</f>
        <v>0</v>
      </c>
      <c r="Q137" s="227">
        <v>1</v>
      </c>
      <c r="R137" s="227">
        <f>Q137*H137</f>
        <v>5.5350000000000001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159</v>
      </c>
      <c r="AT137" s="229" t="s">
        <v>155</v>
      </c>
      <c r="AU137" s="229" t="s">
        <v>83</v>
      </c>
      <c r="AY137" s="14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145</v>
      </c>
      <c r="BK137" s="230">
        <f>ROUND(I137*H137,2)</f>
        <v>0</v>
      </c>
      <c r="BL137" s="14" t="s">
        <v>145</v>
      </c>
      <c r="BM137" s="229" t="s">
        <v>399</v>
      </c>
    </row>
    <row r="138" s="2" customFormat="1">
      <c r="A138" s="35"/>
      <c r="B138" s="36"/>
      <c r="C138" s="37"/>
      <c r="D138" s="231" t="s">
        <v>147</v>
      </c>
      <c r="E138" s="37"/>
      <c r="F138" s="232" t="s">
        <v>157</v>
      </c>
      <c r="G138" s="37"/>
      <c r="H138" s="37"/>
      <c r="I138" s="233"/>
      <c r="J138" s="37"/>
      <c r="K138" s="37"/>
      <c r="L138" s="41"/>
      <c r="M138" s="234"/>
      <c r="N138" s="235"/>
      <c r="O138" s="89"/>
      <c r="P138" s="89"/>
      <c r="Q138" s="89"/>
      <c r="R138" s="89"/>
      <c r="S138" s="89"/>
      <c r="T138" s="90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147</v>
      </c>
      <c r="AU138" s="14" t="s">
        <v>83</v>
      </c>
    </row>
    <row r="139" s="2" customFormat="1" ht="24.15" customHeight="1">
      <c r="A139" s="35"/>
      <c r="B139" s="36"/>
      <c r="C139" s="217" t="s">
        <v>145</v>
      </c>
      <c r="D139" s="217" t="s">
        <v>141</v>
      </c>
      <c r="E139" s="218" t="s">
        <v>161</v>
      </c>
      <c r="F139" s="219" t="s">
        <v>162</v>
      </c>
      <c r="G139" s="220" t="s">
        <v>151</v>
      </c>
      <c r="H139" s="221">
        <v>24.600000000000001</v>
      </c>
      <c r="I139" s="222"/>
      <c r="J139" s="223">
        <f>ROUND(I139*H139,2)</f>
        <v>0</v>
      </c>
      <c r="K139" s="224"/>
      <c r="L139" s="41"/>
      <c r="M139" s="225" t="s">
        <v>1</v>
      </c>
      <c r="N139" s="226" t="s">
        <v>40</v>
      </c>
      <c r="O139" s="89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145</v>
      </c>
      <c r="AT139" s="229" t="s">
        <v>141</v>
      </c>
      <c r="AU139" s="229" t="s">
        <v>83</v>
      </c>
      <c r="AY139" s="14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145</v>
      </c>
      <c r="BK139" s="230">
        <f>ROUND(I139*H139,2)</f>
        <v>0</v>
      </c>
      <c r="BL139" s="14" t="s">
        <v>145</v>
      </c>
      <c r="BM139" s="229" t="s">
        <v>400</v>
      </c>
    </row>
    <row r="140" s="2" customFormat="1">
      <c r="A140" s="35"/>
      <c r="B140" s="36"/>
      <c r="C140" s="37"/>
      <c r="D140" s="231" t="s">
        <v>147</v>
      </c>
      <c r="E140" s="37"/>
      <c r="F140" s="232" t="s">
        <v>164</v>
      </c>
      <c r="G140" s="37"/>
      <c r="H140" s="37"/>
      <c r="I140" s="233"/>
      <c r="J140" s="37"/>
      <c r="K140" s="37"/>
      <c r="L140" s="41"/>
      <c r="M140" s="234"/>
      <c r="N140" s="235"/>
      <c r="O140" s="89"/>
      <c r="P140" s="89"/>
      <c r="Q140" s="89"/>
      <c r="R140" s="89"/>
      <c r="S140" s="89"/>
      <c r="T140" s="90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147</v>
      </c>
      <c r="AU140" s="14" t="s">
        <v>83</v>
      </c>
    </row>
    <row r="141" s="2" customFormat="1" ht="16.5" customHeight="1">
      <c r="A141" s="35"/>
      <c r="B141" s="36"/>
      <c r="C141" s="236" t="s">
        <v>165</v>
      </c>
      <c r="D141" s="236" t="s">
        <v>155</v>
      </c>
      <c r="E141" s="237" t="s">
        <v>166</v>
      </c>
      <c r="F141" s="238" t="s">
        <v>167</v>
      </c>
      <c r="G141" s="239" t="s">
        <v>168</v>
      </c>
      <c r="H141" s="240">
        <v>0.49199999999999999</v>
      </c>
      <c r="I141" s="241"/>
      <c r="J141" s="242">
        <f>ROUND(I141*H141,2)</f>
        <v>0</v>
      </c>
      <c r="K141" s="243"/>
      <c r="L141" s="244"/>
      <c r="M141" s="245" t="s">
        <v>1</v>
      </c>
      <c r="N141" s="246" t="s">
        <v>40</v>
      </c>
      <c r="O141" s="89"/>
      <c r="P141" s="227">
        <f>O141*H141</f>
        <v>0</v>
      </c>
      <c r="Q141" s="227">
        <v>0.001</v>
      </c>
      <c r="R141" s="227">
        <f>Q141*H141</f>
        <v>0.00049200000000000003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159</v>
      </c>
      <c r="AT141" s="229" t="s">
        <v>155</v>
      </c>
      <c r="AU141" s="229" t="s">
        <v>83</v>
      </c>
      <c r="AY141" s="14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145</v>
      </c>
      <c r="BK141" s="230">
        <f>ROUND(I141*H141,2)</f>
        <v>0</v>
      </c>
      <c r="BL141" s="14" t="s">
        <v>145</v>
      </c>
      <c r="BM141" s="229" t="s">
        <v>401</v>
      </c>
    </row>
    <row r="142" s="2" customFormat="1">
      <c r="A142" s="35"/>
      <c r="B142" s="36"/>
      <c r="C142" s="37"/>
      <c r="D142" s="231" t="s">
        <v>147</v>
      </c>
      <c r="E142" s="37"/>
      <c r="F142" s="232" t="s">
        <v>167</v>
      </c>
      <c r="G142" s="37"/>
      <c r="H142" s="37"/>
      <c r="I142" s="233"/>
      <c r="J142" s="37"/>
      <c r="K142" s="37"/>
      <c r="L142" s="41"/>
      <c r="M142" s="234"/>
      <c r="N142" s="235"/>
      <c r="O142" s="89"/>
      <c r="P142" s="89"/>
      <c r="Q142" s="89"/>
      <c r="R142" s="89"/>
      <c r="S142" s="89"/>
      <c r="T142" s="90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147</v>
      </c>
      <c r="AU142" s="14" t="s">
        <v>83</v>
      </c>
    </row>
    <row r="143" s="12" customFormat="1" ht="22.8" customHeight="1">
      <c r="A143" s="12"/>
      <c r="B143" s="201"/>
      <c r="C143" s="202"/>
      <c r="D143" s="203" t="s">
        <v>72</v>
      </c>
      <c r="E143" s="215" t="s">
        <v>154</v>
      </c>
      <c r="F143" s="215" t="s">
        <v>309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SUM(P144:P164)</f>
        <v>0</v>
      </c>
      <c r="Q143" s="209"/>
      <c r="R143" s="210">
        <f>SUM(R144:R164)</f>
        <v>1.6332692</v>
      </c>
      <c r="S143" s="209"/>
      <c r="T143" s="211">
        <f>SUM(T144:T164)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81</v>
      </c>
      <c r="AT143" s="213" t="s">
        <v>72</v>
      </c>
      <c r="AU143" s="213" t="s">
        <v>81</v>
      </c>
      <c r="AY143" s="212" t="s">
        <v>139</v>
      </c>
      <c r="BK143" s="214">
        <f>SUM(BK144:BK164)</f>
        <v>0</v>
      </c>
    </row>
    <row r="144" s="2" customFormat="1" ht="24.15" customHeight="1">
      <c r="A144" s="35"/>
      <c r="B144" s="36"/>
      <c r="C144" s="217" t="s">
        <v>172</v>
      </c>
      <c r="D144" s="217" t="s">
        <v>141</v>
      </c>
      <c r="E144" s="218" t="s">
        <v>310</v>
      </c>
      <c r="F144" s="219" t="s">
        <v>311</v>
      </c>
      <c r="G144" s="220" t="s">
        <v>312</v>
      </c>
      <c r="H144" s="221">
        <v>8</v>
      </c>
      <c r="I144" s="222"/>
      <c r="J144" s="223">
        <f>ROUND(I144*H144,2)</f>
        <v>0</v>
      </c>
      <c r="K144" s="224"/>
      <c r="L144" s="41"/>
      <c r="M144" s="225" t="s">
        <v>1</v>
      </c>
      <c r="N144" s="226" t="s">
        <v>40</v>
      </c>
      <c r="O144" s="89"/>
      <c r="P144" s="227">
        <f>O144*H144</f>
        <v>0</v>
      </c>
      <c r="Q144" s="227">
        <v>0.17488999999999999</v>
      </c>
      <c r="R144" s="227">
        <f>Q144*H144</f>
        <v>1.3991199999999999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145</v>
      </c>
      <c r="AT144" s="229" t="s">
        <v>141</v>
      </c>
      <c r="AU144" s="229" t="s">
        <v>83</v>
      </c>
      <c r="AY144" s="14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145</v>
      </c>
      <c r="BK144" s="230">
        <f>ROUND(I144*H144,2)</f>
        <v>0</v>
      </c>
      <c r="BL144" s="14" t="s">
        <v>145</v>
      </c>
      <c r="BM144" s="229" t="s">
        <v>402</v>
      </c>
    </row>
    <row r="145" s="2" customFormat="1">
      <c r="A145" s="35"/>
      <c r="B145" s="36"/>
      <c r="C145" s="37"/>
      <c r="D145" s="231" t="s">
        <v>147</v>
      </c>
      <c r="E145" s="37"/>
      <c r="F145" s="232" t="s">
        <v>314</v>
      </c>
      <c r="G145" s="37"/>
      <c r="H145" s="37"/>
      <c r="I145" s="233"/>
      <c r="J145" s="37"/>
      <c r="K145" s="37"/>
      <c r="L145" s="41"/>
      <c r="M145" s="234"/>
      <c r="N145" s="235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147</v>
      </c>
      <c r="AU145" s="14" t="s">
        <v>83</v>
      </c>
    </row>
    <row r="146" s="2" customFormat="1" ht="24.15" customHeight="1">
      <c r="A146" s="35"/>
      <c r="B146" s="36"/>
      <c r="C146" s="236" t="s">
        <v>179</v>
      </c>
      <c r="D146" s="236" t="s">
        <v>155</v>
      </c>
      <c r="E146" s="237" t="s">
        <v>403</v>
      </c>
      <c r="F146" s="238" t="s">
        <v>404</v>
      </c>
      <c r="G146" s="239" t="s">
        <v>312</v>
      </c>
      <c r="H146" s="240">
        <v>7</v>
      </c>
      <c r="I146" s="241"/>
      <c r="J146" s="242">
        <f>ROUND(I146*H146,2)</f>
        <v>0</v>
      </c>
      <c r="K146" s="243"/>
      <c r="L146" s="244"/>
      <c r="M146" s="245" t="s">
        <v>1</v>
      </c>
      <c r="N146" s="246" t="s">
        <v>40</v>
      </c>
      <c r="O146" s="89"/>
      <c r="P146" s="227">
        <f>O146*H146</f>
        <v>0</v>
      </c>
      <c r="Q146" s="227">
        <v>0.0033999999999999998</v>
      </c>
      <c r="R146" s="227">
        <f>Q146*H146</f>
        <v>0.023799999999999998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159</v>
      </c>
      <c r="AT146" s="229" t="s">
        <v>155</v>
      </c>
      <c r="AU146" s="229" t="s">
        <v>83</v>
      </c>
      <c r="AY146" s="14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145</v>
      </c>
      <c r="BK146" s="230">
        <f>ROUND(I146*H146,2)</f>
        <v>0</v>
      </c>
      <c r="BL146" s="14" t="s">
        <v>145</v>
      </c>
      <c r="BM146" s="229" t="s">
        <v>405</v>
      </c>
    </row>
    <row r="147" s="2" customFormat="1">
      <c r="A147" s="35"/>
      <c r="B147" s="36"/>
      <c r="C147" s="37"/>
      <c r="D147" s="231" t="s">
        <v>147</v>
      </c>
      <c r="E147" s="37"/>
      <c r="F147" s="232" t="s">
        <v>404</v>
      </c>
      <c r="G147" s="37"/>
      <c r="H147" s="37"/>
      <c r="I147" s="233"/>
      <c r="J147" s="37"/>
      <c r="K147" s="37"/>
      <c r="L147" s="41"/>
      <c r="M147" s="234"/>
      <c r="N147" s="235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147</v>
      </c>
      <c r="AU147" s="14" t="s">
        <v>83</v>
      </c>
    </row>
    <row r="148" s="2" customFormat="1" ht="24.15" customHeight="1">
      <c r="A148" s="35"/>
      <c r="B148" s="36"/>
      <c r="C148" s="236" t="s">
        <v>159</v>
      </c>
      <c r="D148" s="236" t="s">
        <v>155</v>
      </c>
      <c r="E148" s="237" t="s">
        <v>318</v>
      </c>
      <c r="F148" s="238" t="s">
        <v>319</v>
      </c>
      <c r="G148" s="239" t="s">
        <v>312</v>
      </c>
      <c r="H148" s="240">
        <v>1</v>
      </c>
      <c r="I148" s="241"/>
      <c r="J148" s="242">
        <f>ROUND(I148*H148,2)</f>
        <v>0</v>
      </c>
      <c r="K148" s="243"/>
      <c r="L148" s="244"/>
      <c r="M148" s="245" t="s">
        <v>1</v>
      </c>
      <c r="N148" s="246" t="s">
        <v>40</v>
      </c>
      <c r="O148" s="89"/>
      <c r="P148" s="227">
        <f>O148*H148</f>
        <v>0</v>
      </c>
      <c r="Q148" s="227">
        <v>0.0027000000000000001</v>
      </c>
      <c r="R148" s="227">
        <f>Q148*H148</f>
        <v>0.0027000000000000001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159</v>
      </c>
      <c r="AT148" s="229" t="s">
        <v>155</v>
      </c>
      <c r="AU148" s="229" t="s">
        <v>83</v>
      </c>
      <c r="AY148" s="14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145</v>
      </c>
      <c r="BK148" s="230">
        <f>ROUND(I148*H148,2)</f>
        <v>0</v>
      </c>
      <c r="BL148" s="14" t="s">
        <v>145</v>
      </c>
      <c r="BM148" s="229" t="s">
        <v>406</v>
      </c>
    </row>
    <row r="149" s="2" customFormat="1">
      <c r="A149" s="35"/>
      <c r="B149" s="36"/>
      <c r="C149" s="37"/>
      <c r="D149" s="231" t="s">
        <v>147</v>
      </c>
      <c r="E149" s="37"/>
      <c r="F149" s="232" t="s">
        <v>319</v>
      </c>
      <c r="G149" s="37"/>
      <c r="H149" s="37"/>
      <c r="I149" s="233"/>
      <c r="J149" s="37"/>
      <c r="K149" s="37"/>
      <c r="L149" s="41"/>
      <c r="M149" s="234"/>
      <c r="N149" s="235"/>
      <c r="O149" s="89"/>
      <c r="P149" s="89"/>
      <c r="Q149" s="89"/>
      <c r="R149" s="89"/>
      <c r="S149" s="89"/>
      <c r="T149" s="90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147</v>
      </c>
      <c r="AU149" s="14" t="s">
        <v>83</v>
      </c>
    </row>
    <row r="150" s="2" customFormat="1" ht="21.75" customHeight="1">
      <c r="A150" s="35"/>
      <c r="B150" s="36"/>
      <c r="C150" s="236" t="s">
        <v>170</v>
      </c>
      <c r="D150" s="236" t="s">
        <v>155</v>
      </c>
      <c r="E150" s="237" t="s">
        <v>407</v>
      </c>
      <c r="F150" s="238" t="s">
        <v>408</v>
      </c>
      <c r="G150" s="239" t="s">
        <v>312</v>
      </c>
      <c r="H150" s="240">
        <v>2</v>
      </c>
      <c r="I150" s="241"/>
      <c r="J150" s="242">
        <f>ROUND(I150*H150,2)</f>
        <v>0</v>
      </c>
      <c r="K150" s="243"/>
      <c r="L150" s="244"/>
      <c r="M150" s="245" t="s">
        <v>1</v>
      </c>
      <c r="N150" s="246" t="s">
        <v>40</v>
      </c>
      <c r="O150" s="89"/>
      <c r="P150" s="227">
        <f>O150*H150</f>
        <v>0</v>
      </c>
      <c r="Q150" s="227">
        <v>0.00010000000000000001</v>
      </c>
      <c r="R150" s="227">
        <f>Q150*H150</f>
        <v>0.00020000000000000001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159</v>
      </c>
      <c r="AT150" s="229" t="s">
        <v>155</v>
      </c>
      <c r="AU150" s="229" t="s">
        <v>83</v>
      </c>
      <c r="AY150" s="14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145</v>
      </c>
      <c r="BK150" s="230">
        <f>ROUND(I150*H150,2)</f>
        <v>0</v>
      </c>
      <c r="BL150" s="14" t="s">
        <v>145</v>
      </c>
      <c r="BM150" s="229" t="s">
        <v>409</v>
      </c>
    </row>
    <row r="151" s="2" customFormat="1">
      <c r="A151" s="35"/>
      <c r="B151" s="36"/>
      <c r="C151" s="37"/>
      <c r="D151" s="231" t="s">
        <v>147</v>
      </c>
      <c r="E151" s="37"/>
      <c r="F151" s="232" t="s">
        <v>408</v>
      </c>
      <c r="G151" s="37"/>
      <c r="H151" s="37"/>
      <c r="I151" s="233"/>
      <c r="J151" s="37"/>
      <c r="K151" s="37"/>
      <c r="L151" s="41"/>
      <c r="M151" s="234"/>
      <c r="N151" s="235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147</v>
      </c>
      <c r="AU151" s="14" t="s">
        <v>83</v>
      </c>
    </row>
    <row r="152" s="2" customFormat="1" ht="24.15" customHeight="1">
      <c r="A152" s="35"/>
      <c r="B152" s="36"/>
      <c r="C152" s="217" t="s">
        <v>192</v>
      </c>
      <c r="D152" s="217" t="s">
        <v>141</v>
      </c>
      <c r="E152" s="218" t="s">
        <v>410</v>
      </c>
      <c r="F152" s="219" t="s">
        <v>411</v>
      </c>
      <c r="G152" s="220" t="s">
        <v>312</v>
      </c>
      <c r="H152" s="221">
        <v>1</v>
      </c>
      <c r="I152" s="222"/>
      <c r="J152" s="223">
        <f>ROUND(I152*H152,2)</f>
        <v>0</v>
      </c>
      <c r="K152" s="224"/>
      <c r="L152" s="41"/>
      <c r="M152" s="225" t="s">
        <v>1</v>
      </c>
      <c r="N152" s="226" t="s">
        <v>40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145</v>
      </c>
      <c r="AT152" s="229" t="s">
        <v>141</v>
      </c>
      <c r="AU152" s="229" t="s">
        <v>83</v>
      </c>
      <c r="AY152" s="14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145</v>
      </c>
      <c r="BK152" s="230">
        <f>ROUND(I152*H152,2)</f>
        <v>0</v>
      </c>
      <c r="BL152" s="14" t="s">
        <v>145</v>
      </c>
      <c r="BM152" s="229" t="s">
        <v>412</v>
      </c>
    </row>
    <row r="153" s="2" customFormat="1">
      <c r="A153" s="35"/>
      <c r="B153" s="36"/>
      <c r="C153" s="37"/>
      <c r="D153" s="231" t="s">
        <v>147</v>
      </c>
      <c r="E153" s="37"/>
      <c r="F153" s="232" t="s">
        <v>413</v>
      </c>
      <c r="G153" s="37"/>
      <c r="H153" s="37"/>
      <c r="I153" s="233"/>
      <c r="J153" s="37"/>
      <c r="K153" s="37"/>
      <c r="L153" s="41"/>
      <c r="M153" s="234"/>
      <c r="N153" s="235"/>
      <c r="O153" s="89"/>
      <c r="P153" s="89"/>
      <c r="Q153" s="89"/>
      <c r="R153" s="89"/>
      <c r="S153" s="89"/>
      <c r="T153" s="90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147</v>
      </c>
      <c r="AU153" s="14" t="s">
        <v>83</v>
      </c>
    </row>
    <row r="154" s="2" customFormat="1" ht="16.5" customHeight="1">
      <c r="A154" s="35"/>
      <c r="B154" s="36"/>
      <c r="C154" s="236" t="s">
        <v>197</v>
      </c>
      <c r="D154" s="236" t="s">
        <v>155</v>
      </c>
      <c r="E154" s="237" t="s">
        <v>414</v>
      </c>
      <c r="F154" s="238" t="s">
        <v>415</v>
      </c>
      <c r="G154" s="239" t="s">
        <v>312</v>
      </c>
      <c r="H154" s="240">
        <v>1</v>
      </c>
      <c r="I154" s="241"/>
      <c r="J154" s="242">
        <f>ROUND(I154*H154,2)</f>
        <v>0</v>
      </c>
      <c r="K154" s="243"/>
      <c r="L154" s="244"/>
      <c r="M154" s="245" t="s">
        <v>1</v>
      </c>
      <c r="N154" s="246" t="s">
        <v>40</v>
      </c>
      <c r="O154" s="89"/>
      <c r="P154" s="227">
        <f>O154*H154</f>
        <v>0</v>
      </c>
      <c r="Q154" s="227">
        <v>0.154</v>
      </c>
      <c r="R154" s="227">
        <f>Q154*H154</f>
        <v>0.154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159</v>
      </c>
      <c r="AT154" s="229" t="s">
        <v>155</v>
      </c>
      <c r="AU154" s="229" t="s">
        <v>83</v>
      </c>
      <c r="AY154" s="14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145</v>
      </c>
      <c r="BK154" s="230">
        <f>ROUND(I154*H154,2)</f>
        <v>0</v>
      </c>
      <c r="BL154" s="14" t="s">
        <v>145</v>
      </c>
      <c r="BM154" s="229" t="s">
        <v>416</v>
      </c>
    </row>
    <row r="155" s="2" customFormat="1">
      <c r="A155" s="35"/>
      <c r="B155" s="36"/>
      <c r="C155" s="37"/>
      <c r="D155" s="231" t="s">
        <v>147</v>
      </c>
      <c r="E155" s="37"/>
      <c r="F155" s="232" t="s">
        <v>415</v>
      </c>
      <c r="G155" s="37"/>
      <c r="H155" s="37"/>
      <c r="I155" s="233"/>
      <c r="J155" s="37"/>
      <c r="K155" s="37"/>
      <c r="L155" s="41"/>
      <c r="M155" s="234"/>
      <c r="N155" s="235"/>
      <c r="O155" s="89"/>
      <c r="P155" s="89"/>
      <c r="Q155" s="89"/>
      <c r="R155" s="89"/>
      <c r="S155" s="89"/>
      <c r="T155" s="90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147</v>
      </c>
      <c r="AU155" s="14" t="s">
        <v>83</v>
      </c>
    </row>
    <row r="156" s="2" customFormat="1">
      <c r="A156" s="35"/>
      <c r="B156" s="36"/>
      <c r="C156" s="37"/>
      <c r="D156" s="231" t="s">
        <v>281</v>
      </c>
      <c r="E156" s="37"/>
      <c r="F156" s="251" t="s">
        <v>417</v>
      </c>
      <c r="G156" s="37"/>
      <c r="H156" s="37"/>
      <c r="I156" s="233"/>
      <c r="J156" s="37"/>
      <c r="K156" s="37"/>
      <c r="L156" s="41"/>
      <c r="M156" s="234"/>
      <c r="N156" s="235"/>
      <c r="O156" s="89"/>
      <c r="P156" s="89"/>
      <c r="Q156" s="89"/>
      <c r="R156" s="89"/>
      <c r="S156" s="89"/>
      <c r="T156" s="90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281</v>
      </c>
      <c r="AU156" s="14" t="s">
        <v>83</v>
      </c>
    </row>
    <row r="157" s="2" customFormat="1" ht="24.15" customHeight="1">
      <c r="A157" s="35"/>
      <c r="B157" s="36"/>
      <c r="C157" s="217" t="s">
        <v>8</v>
      </c>
      <c r="D157" s="217" t="s">
        <v>141</v>
      </c>
      <c r="E157" s="218" t="s">
        <v>321</v>
      </c>
      <c r="F157" s="219" t="s">
        <v>322</v>
      </c>
      <c r="G157" s="220" t="s">
        <v>323</v>
      </c>
      <c r="H157" s="221">
        <v>20.199999999999999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40</v>
      </c>
      <c r="O157" s="89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145</v>
      </c>
      <c r="AT157" s="229" t="s">
        <v>141</v>
      </c>
      <c r="AU157" s="229" t="s">
        <v>83</v>
      </c>
      <c r="AY157" s="14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145</v>
      </c>
      <c r="BK157" s="230">
        <f>ROUND(I157*H157,2)</f>
        <v>0</v>
      </c>
      <c r="BL157" s="14" t="s">
        <v>145</v>
      </c>
      <c r="BM157" s="229" t="s">
        <v>418</v>
      </c>
    </row>
    <row r="158" s="2" customFormat="1">
      <c r="A158" s="35"/>
      <c r="B158" s="36"/>
      <c r="C158" s="37"/>
      <c r="D158" s="231" t="s">
        <v>147</v>
      </c>
      <c r="E158" s="37"/>
      <c r="F158" s="232" t="s">
        <v>325</v>
      </c>
      <c r="G158" s="37"/>
      <c r="H158" s="37"/>
      <c r="I158" s="233"/>
      <c r="J158" s="37"/>
      <c r="K158" s="37"/>
      <c r="L158" s="41"/>
      <c r="M158" s="234"/>
      <c r="N158" s="235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147</v>
      </c>
      <c r="AU158" s="14" t="s">
        <v>83</v>
      </c>
    </row>
    <row r="159" s="2" customFormat="1" ht="24.15" customHeight="1">
      <c r="A159" s="35"/>
      <c r="B159" s="36"/>
      <c r="C159" s="236" t="s">
        <v>211</v>
      </c>
      <c r="D159" s="236" t="s">
        <v>155</v>
      </c>
      <c r="E159" s="237" t="s">
        <v>326</v>
      </c>
      <c r="F159" s="238" t="s">
        <v>327</v>
      </c>
      <c r="G159" s="239" t="s">
        <v>323</v>
      </c>
      <c r="H159" s="240">
        <v>21.210000000000001</v>
      </c>
      <c r="I159" s="241"/>
      <c r="J159" s="242">
        <f>ROUND(I159*H159,2)</f>
        <v>0</v>
      </c>
      <c r="K159" s="243"/>
      <c r="L159" s="244"/>
      <c r="M159" s="245" t="s">
        <v>1</v>
      </c>
      <c r="N159" s="246" t="s">
        <v>40</v>
      </c>
      <c r="O159" s="89"/>
      <c r="P159" s="227">
        <f>O159*H159</f>
        <v>0</v>
      </c>
      <c r="Q159" s="227">
        <v>0.00248</v>
      </c>
      <c r="R159" s="227">
        <f>Q159*H159</f>
        <v>0.052600800000000003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159</v>
      </c>
      <c r="AT159" s="229" t="s">
        <v>155</v>
      </c>
      <c r="AU159" s="229" t="s">
        <v>83</v>
      </c>
      <c r="AY159" s="14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145</v>
      </c>
      <c r="BK159" s="230">
        <f>ROUND(I159*H159,2)</f>
        <v>0</v>
      </c>
      <c r="BL159" s="14" t="s">
        <v>145</v>
      </c>
      <c r="BM159" s="229" t="s">
        <v>419</v>
      </c>
    </row>
    <row r="160" s="2" customFormat="1">
      <c r="A160" s="35"/>
      <c r="B160" s="36"/>
      <c r="C160" s="37"/>
      <c r="D160" s="231" t="s">
        <v>147</v>
      </c>
      <c r="E160" s="37"/>
      <c r="F160" s="232" t="s">
        <v>327</v>
      </c>
      <c r="G160" s="37"/>
      <c r="H160" s="37"/>
      <c r="I160" s="233"/>
      <c r="J160" s="37"/>
      <c r="K160" s="37"/>
      <c r="L160" s="41"/>
      <c r="M160" s="234"/>
      <c r="N160" s="235"/>
      <c r="O160" s="89"/>
      <c r="P160" s="89"/>
      <c r="Q160" s="89"/>
      <c r="R160" s="89"/>
      <c r="S160" s="89"/>
      <c r="T160" s="90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147</v>
      </c>
      <c r="AU160" s="14" t="s">
        <v>83</v>
      </c>
    </row>
    <row r="161" s="2" customFormat="1" ht="24.15" customHeight="1">
      <c r="A161" s="35"/>
      <c r="B161" s="36"/>
      <c r="C161" s="217" t="s">
        <v>221</v>
      </c>
      <c r="D161" s="217" t="s">
        <v>141</v>
      </c>
      <c r="E161" s="218" t="s">
        <v>329</v>
      </c>
      <c r="F161" s="219" t="s">
        <v>330</v>
      </c>
      <c r="G161" s="220" t="s">
        <v>323</v>
      </c>
      <c r="H161" s="221">
        <v>20.199999999999999</v>
      </c>
      <c r="I161" s="222"/>
      <c r="J161" s="223">
        <f>ROUND(I161*H161,2)</f>
        <v>0</v>
      </c>
      <c r="K161" s="224"/>
      <c r="L161" s="41"/>
      <c r="M161" s="225" t="s">
        <v>1</v>
      </c>
      <c r="N161" s="226" t="s">
        <v>40</v>
      </c>
      <c r="O161" s="89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145</v>
      </c>
      <c r="AT161" s="229" t="s">
        <v>141</v>
      </c>
      <c r="AU161" s="229" t="s">
        <v>83</v>
      </c>
      <c r="AY161" s="14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145</v>
      </c>
      <c r="BK161" s="230">
        <f>ROUND(I161*H161,2)</f>
        <v>0</v>
      </c>
      <c r="BL161" s="14" t="s">
        <v>145</v>
      </c>
      <c r="BM161" s="229" t="s">
        <v>420</v>
      </c>
    </row>
    <row r="162" s="2" customFormat="1">
      <c r="A162" s="35"/>
      <c r="B162" s="36"/>
      <c r="C162" s="37"/>
      <c r="D162" s="231" t="s">
        <v>147</v>
      </c>
      <c r="E162" s="37"/>
      <c r="F162" s="232" t="s">
        <v>332</v>
      </c>
      <c r="G162" s="37"/>
      <c r="H162" s="37"/>
      <c r="I162" s="233"/>
      <c r="J162" s="37"/>
      <c r="K162" s="37"/>
      <c r="L162" s="41"/>
      <c r="M162" s="234"/>
      <c r="N162" s="235"/>
      <c r="O162" s="89"/>
      <c r="P162" s="89"/>
      <c r="Q162" s="89"/>
      <c r="R162" s="89"/>
      <c r="S162" s="89"/>
      <c r="T162" s="90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147</v>
      </c>
      <c r="AU162" s="14" t="s">
        <v>83</v>
      </c>
    </row>
    <row r="163" s="2" customFormat="1" ht="16.5" customHeight="1">
      <c r="A163" s="35"/>
      <c r="B163" s="36"/>
      <c r="C163" s="236" t="s">
        <v>229</v>
      </c>
      <c r="D163" s="236" t="s">
        <v>155</v>
      </c>
      <c r="E163" s="237" t="s">
        <v>333</v>
      </c>
      <c r="F163" s="238" t="s">
        <v>334</v>
      </c>
      <c r="G163" s="239" t="s">
        <v>323</v>
      </c>
      <c r="H163" s="240">
        <v>21.210000000000001</v>
      </c>
      <c r="I163" s="241"/>
      <c r="J163" s="242">
        <f>ROUND(I163*H163,2)</f>
        <v>0</v>
      </c>
      <c r="K163" s="243"/>
      <c r="L163" s="244"/>
      <c r="M163" s="245" t="s">
        <v>1</v>
      </c>
      <c r="N163" s="246" t="s">
        <v>40</v>
      </c>
      <c r="O163" s="89"/>
      <c r="P163" s="227">
        <f>O163*H163</f>
        <v>0</v>
      </c>
      <c r="Q163" s="227">
        <v>4.0000000000000003E-05</v>
      </c>
      <c r="R163" s="227">
        <f>Q163*H163</f>
        <v>0.00084840000000000013</v>
      </c>
      <c r="S163" s="227">
        <v>0</v>
      </c>
      <c r="T163" s="22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159</v>
      </c>
      <c r="AT163" s="229" t="s">
        <v>155</v>
      </c>
      <c r="AU163" s="229" t="s">
        <v>83</v>
      </c>
      <c r="AY163" s="14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145</v>
      </c>
      <c r="BK163" s="230">
        <f>ROUND(I163*H163,2)</f>
        <v>0</v>
      </c>
      <c r="BL163" s="14" t="s">
        <v>145</v>
      </c>
      <c r="BM163" s="229" t="s">
        <v>421</v>
      </c>
    </row>
    <row r="164" s="2" customFormat="1">
      <c r="A164" s="35"/>
      <c r="B164" s="36"/>
      <c r="C164" s="37"/>
      <c r="D164" s="231" t="s">
        <v>147</v>
      </c>
      <c r="E164" s="37"/>
      <c r="F164" s="232" t="s">
        <v>334</v>
      </c>
      <c r="G164" s="37"/>
      <c r="H164" s="37"/>
      <c r="I164" s="233"/>
      <c r="J164" s="37"/>
      <c r="K164" s="37"/>
      <c r="L164" s="41"/>
      <c r="M164" s="234"/>
      <c r="N164" s="235"/>
      <c r="O164" s="89"/>
      <c r="P164" s="89"/>
      <c r="Q164" s="89"/>
      <c r="R164" s="89"/>
      <c r="S164" s="89"/>
      <c r="T164" s="9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147</v>
      </c>
      <c r="AU164" s="14" t="s">
        <v>83</v>
      </c>
    </row>
    <row r="165" s="12" customFormat="1" ht="22.8" customHeight="1">
      <c r="A165" s="12"/>
      <c r="B165" s="201"/>
      <c r="C165" s="202"/>
      <c r="D165" s="203" t="s">
        <v>72</v>
      </c>
      <c r="E165" s="215" t="s">
        <v>159</v>
      </c>
      <c r="F165" s="215" t="s">
        <v>422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SUM(P166:P169)</f>
        <v>0</v>
      </c>
      <c r="Q165" s="209"/>
      <c r="R165" s="210">
        <f>SUM(R166:R169)</f>
        <v>0.47638000000000003</v>
      </c>
      <c r="S165" s="209"/>
      <c r="T165" s="211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81</v>
      </c>
      <c r="AT165" s="213" t="s">
        <v>72</v>
      </c>
      <c r="AU165" s="213" t="s">
        <v>81</v>
      </c>
      <c r="AY165" s="212" t="s">
        <v>139</v>
      </c>
      <c r="BK165" s="214">
        <f>SUM(BK166:BK169)</f>
        <v>0</v>
      </c>
    </row>
    <row r="166" s="2" customFormat="1" ht="24.15" customHeight="1">
      <c r="A166" s="35"/>
      <c r="B166" s="36"/>
      <c r="C166" s="217" t="s">
        <v>214</v>
      </c>
      <c r="D166" s="217" t="s">
        <v>141</v>
      </c>
      <c r="E166" s="218" t="s">
        <v>423</v>
      </c>
      <c r="F166" s="219" t="s">
        <v>424</v>
      </c>
      <c r="G166" s="220" t="s">
        <v>312</v>
      </c>
      <c r="H166" s="221">
        <v>2</v>
      </c>
      <c r="I166" s="222"/>
      <c r="J166" s="223">
        <f>ROUND(I166*H166,2)</f>
        <v>0</v>
      </c>
      <c r="K166" s="224"/>
      <c r="L166" s="41"/>
      <c r="M166" s="225" t="s">
        <v>1</v>
      </c>
      <c r="N166" s="226" t="s">
        <v>40</v>
      </c>
      <c r="O166" s="89"/>
      <c r="P166" s="227">
        <f>O166*H166</f>
        <v>0</v>
      </c>
      <c r="Q166" s="227">
        <v>0.010189999999999999</v>
      </c>
      <c r="R166" s="227">
        <f>Q166*H166</f>
        <v>0.020379999999999999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145</v>
      </c>
      <c r="AT166" s="229" t="s">
        <v>141</v>
      </c>
      <c r="AU166" s="229" t="s">
        <v>83</v>
      </c>
      <c r="AY166" s="14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145</v>
      </c>
      <c r="BK166" s="230">
        <f>ROUND(I166*H166,2)</f>
        <v>0</v>
      </c>
      <c r="BL166" s="14" t="s">
        <v>145</v>
      </c>
      <c r="BM166" s="229" t="s">
        <v>425</v>
      </c>
    </row>
    <row r="167" s="2" customFormat="1">
      <c r="A167" s="35"/>
      <c r="B167" s="36"/>
      <c r="C167" s="37"/>
      <c r="D167" s="231" t="s">
        <v>147</v>
      </c>
      <c r="E167" s="37"/>
      <c r="F167" s="232" t="s">
        <v>424</v>
      </c>
      <c r="G167" s="37"/>
      <c r="H167" s="37"/>
      <c r="I167" s="233"/>
      <c r="J167" s="37"/>
      <c r="K167" s="37"/>
      <c r="L167" s="41"/>
      <c r="M167" s="234"/>
      <c r="N167" s="235"/>
      <c r="O167" s="89"/>
      <c r="P167" s="89"/>
      <c r="Q167" s="89"/>
      <c r="R167" s="89"/>
      <c r="S167" s="89"/>
      <c r="T167" s="90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147</v>
      </c>
      <c r="AU167" s="14" t="s">
        <v>83</v>
      </c>
    </row>
    <row r="168" s="2" customFormat="1" ht="21.75" customHeight="1">
      <c r="A168" s="35"/>
      <c r="B168" s="36"/>
      <c r="C168" s="236" t="s">
        <v>276</v>
      </c>
      <c r="D168" s="236" t="s">
        <v>155</v>
      </c>
      <c r="E168" s="237" t="s">
        <v>426</v>
      </c>
      <c r="F168" s="238" t="s">
        <v>427</v>
      </c>
      <c r="G168" s="239" t="s">
        <v>312</v>
      </c>
      <c r="H168" s="240">
        <v>2</v>
      </c>
      <c r="I168" s="241"/>
      <c r="J168" s="242">
        <f>ROUND(I168*H168,2)</f>
        <v>0</v>
      </c>
      <c r="K168" s="243"/>
      <c r="L168" s="244"/>
      <c r="M168" s="245" t="s">
        <v>1</v>
      </c>
      <c r="N168" s="246" t="s">
        <v>40</v>
      </c>
      <c r="O168" s="89"/>
      <c r="P168" s="227">
        <f>O168*H168</f>
        <v>0</v>
      </c>
      <c r="Q168" s="227">
        <v>0.22800000000000001</v>
      </c>
      <c r="R168" s="227">
        <f>Q168*H168</f>
        <v>0.45600000000000002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159</v>
      </c>
      <c r="AT168" s="229" t="s">
        <v>155</v>
      </c>
      <c r="AU168" s="229" t="s">
        <v>83</v>
      </c>
      <c r="AY168" s="14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145</v>
      </c>
      <c r="BK168" s="230">
        <f>ROUND(I168*H168,2)</f>
        <v>0</v>
      </c>
      <c r="BL168" s="14" t="s">
        <v>145</v>
      </c>
      <c r="BM168" s="229" t="s">
        <v>428</v>
      </c>
    </row>
    <row r="169" s="2" customFormat="1">
      <c r="A169" s="35"/>
      <c r="B169" s="36"/>
      <c r="C169" s="37"/>
      <c r="D169" s="231" t="s">
        <v>147</v>
      </c>
      <c r="E169" s="37"/>
      <c r="F169" s="232" t="s">
        <v>427</v>
      </c>
      <c r="G169" s="37"/>
      <c r="H169" s="37"/>
      <c r="I169" s="233"/>
      <c r="J169" s="37"/>
      <c r="K169" s="37"/>
      <c r="L169" s="41"/>
      <c r="M169" s="234"/>
      <c r="N169" s="235"/>
      <c r="O169" s="89"/>
      <c r="P169" s="89"/>
      <c r="Q169" s="89"/>
      <c r="R169" s="89"/>
      <c r="S169" s="89"/>
      <c r="T169" s="9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147</v>
      </c>
      <c r="AU169" s="14" t="s">
        <v>83</v>
      </c>
    </row>
    <row r="170" s="12" customFormat="1" ht="22.8" customHeight="1">
      <c r="A170" s="12"/>
      <c r="B170" s="201"/>
      <c r="C170" s="202"/>
      <c r="D170" s="203" t="s">
        <v>72</v>
      </c>
      <c r="E170" s="215" t="s">
        <v>170</v>
      </c>
      <c r="F170" s="215" t="s">
        <v>171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SUM(P171:P178)</f>
        <v>0</v>
      </c>
      <c r="Q170" s="209"/>
      <c r="R170" s="210">
        <f>SUM(R171:R178)</f>
        <v>0</v>
      </c>
      <c r="S170" s="209"/>
      <c r="T170" s="211">
        <f>SUM(T171:T178)</f>
        <v>5.5660759999999998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81</v>
      </c>
      <c r="AT170" s="213" t="s">
        <v>72</v>
      </c>
      <c r="AU170" s="213" t="s">
        <v>81</v>
      </c>
      <c r="AY170" s="212" t="s">
        <v>139</v>
      </c>
      <c r="BK170" s="214">
        <f>SUM(BK171:BK178)</f>
        <v>0</v>
      </c>
    </row>
    <row r="171" s="2" customFormat="1" ht="24.15" customHeight="1">
      <c r="A171" s="35"/>
      <c r="B171" s="36"/>
      <c r="C171" s="217" t="s">
        <v>283</v>
      </c>
      <c r="D171" s="217" t="s">
        <v>141</v>
      </c>
      <c r="E171" s="218" t="s">
        <v>429</v>
      </c>
      <c r="F171" s="219" t="s">
        <v>430</v>
      </c>
      <c r="G171" s="220" t="s">
        <v>312</v>
      </c>
      <c r="H171" s="221">
        <v>3</v>
      </c>
      <c r="I171" s="222"/>
      <c r="J171" s="223">
        <f>ROUND(I171*H171,2)</f>
        <v>0</v>
      </c>
      <c r="K171" s="224"/>
      <c r="L171" s="41"/>
      <c r="M171" s="225" t="s">
        <v>1</v>
      </c>
      <c r="N171" s="226" t="s">
        <v>40</v>
      </c>
      <c r="O171" s="89"/>
      <c r="P171" s="227">
        <f>O171*H171</f>
        <v>0</v>
      </c>
      <c r="Q171" s="227">
        <v>0</v>
      </c>
      <c r="R171" s="227">
        <f>Q171*H171</f>
        <v>0</v>
      </c>
      <c r="S171" s="227">
        <v>0.16800000000000001</v>
      </c>
      <c r="T171" s="228">
        <f>S171*H171</f>
        <v>0.504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145</v>
      </c>
      <c r="AT171" s="229" t="s">
        <v>141</v>
      </c>
      <c r="AU171" s="229" t="s">
        <v>83</v>
      </c>
      <c r="AY171" s="14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145</v>
      </c>
      <c r="BK171" s="230">
        <f>ROUND(I171*H171,2)</f>
        <v>0</v>
      </c>
      <c r="BL171" s="14" t="s">
        <v>145</v>
      </c>
      <c r="BM171" s="229" t="s">
        <v>431</v>
      </c>
    </row>
    <row r="172" s="2" customFormat="1">
      <c r="A172" s="35"/>
      <c r="B172" s="36"/>
      <c r="C172" s="37"/>
      <c r="D172" s="231" t="s">
        <v>147</v>
      </c>
      <c r="E172" s="37"/>
      <c r="F172" s="232" t="s">
        <v>432</v>
      </c>
      <c r="G172" s="37"/>
      <c r="H172" s="37"/>
      <c r="I172" s="233"/>
      <c r="J172" s="37"/>
      <c r="K172" s="37"/>
      <c r="L172" s="41"/>
      <c r="M172" s="234"/>
      <c r="N172" s="235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147</v>
      </c>
      <c r="AU172" s="14" t="s">
        <v>83</v>
      </c>
    </row>
    <row r="173" s="2" customFormat="1" ht="24.15" customHeight="1">
      <c r="A173" s="35"/>
      <c r="B173" s="36"/>
      <c r="C173" s="217" t="s">
        <v>288</v>
      </c>
      <c r="D173" s="217" t="s">
        <v>141</v>
      </c>
      <c r="E173" s="218" t="s">
        <v>433</v>
      </c>
      <c r="F173" s="219" t="s">
        <v>434</v>
      </c>
      <c r="G173" s="220" t="s">
        <v>323</v>
      </c>
      <c r="H173" s="221">
        <v>19.699999999999999</v>
      </c>
      <c r="I173" s="222"/>
      <c r="J173" s="223">
        <f>ROUND(I173*H173,2)</f>
        <v>0</v>
      </c>
      <c r="K173" s="224"/>
      <c r="L173" s="41"/>
      <c r="M173" s="225" t="s">
        <v>1</v>
      </c>
      <c r="N173" s="226" t="s">
        <v>40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0.00198</v>
      </c>
      <c r="T173" s="228">
        <f>S173*H173</f>
        <v>0.039005999999999999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145</v>
      </c>
      <c r="AT173" s="229" t="s">
        <v>141</v>
      </c>
      <c r="AU173" s="229" t="s">
        <v>83</v>
      </c>
      <c r="AY173" s="14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145</v>
      </c>
      <c r="BK173" s="230">
        <f>ROUND(I173*H173,2)</f>
        <v>0</v>
      </c>
      <c r="BL173" s="14" t="s">
        <v>145</v>
      </c>
      <c r="BM173" s="229" t="s">
        <v>435</v>
      </c>
    </row>
    <row r="174" s="2" customFormat="1">
      <c r="A174" s="35"/>
      <c r="B174" s="36"/>
      <c r="C174" s="37"/>
      <c r="D174" s="231" t="s">
        <v>147</v>
      </c>
      <c r="E174" s="37"/>
      <c r="F174" s="232" t="s">
        <v>436</v>
      </c>
      <c r="G174" s="37"/>
      <c r="H174" s="37"/>
      <c r="I174" s="233"/>
      <c r="J174" s="37"/>
      <c r="K174" s="37"/>
      <c r="L174" s="41"/>
      <c r="M174" s="234"/>
      <c r="N174" s="235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147</v>
      </c>
      <c r="AU174" s="14" t="s">
        <v>83</v>
      </c>
    </row>
    <row r="175" s="2" customFormat="1" ht="24.15" customHeight="1">
      <c r="A175" s="35"/>
      <c r="B175" s="36"/>
      <c r="C175" s="217" t="s">
        <v>290</v>
      </c>
      <c r="D175" s="217" t="s">
        <v>141</v>
      </c>
      <c r="E175" s="218" t="s">
        <v>247</v>
      </c>
      <c r="F175" s="219" t="s">
        <v>248</v>
      </c>
      <c r="G175" s="220" t="s">
        <v>144</v>
      </c>
      <c r="H175" s="221">
        <v>68.879999999999995</v>
      </c>
      <c r="I175" s="222"/>
      <c r="J175" s="223">
        <f>ROUND(I175*H175,2)</f>
        <v>0</v>
      </c>
      <c r="K175" s="224"/>
      <c r="L175" s="41"/>
      <c r="M175" s="225" t="s">
        <v>1</v>
      </c>
      <c r="N175" s="226" t="s">
        <v>40</v>
      </c>
      <c r="O175" s="89"/>
      <c r="P175" s="227">
        <f>O175*H175</f>
        <v>0</v>
      </c>
      <c r="Q175" s="227">
        <v>0</v>
      </c>
      <c r="R175" s="227">
        <f>Q175*H175</f>
        <v>0</v>
      </c>
      <c r="S175" s="227">
        <v>0.039</v>
      </c>
      <c r="T175" s="228">
        <f>S175*H175</f>
        <v>2.6863199999999998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145</v>
      </c>
      <c r="AT175" s="229" t="s">
        <v>141</v>
      </c>
      <c r="AU175" s="229" t="s">
        <v>83</v>
      </c>
      <c r="AY175" s="14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145</v>
      </c>
      <c r="BK175" s="230">
        <f>ROUND(I175*H175,2)</f>
        <v>0</v>
      </c>
      <c r="BL175" s="14" t="s">
        <v>145</v>
      </c>
      <c r="BM175" s="229" t="s">
        <v>437</v>
      </c>
    </row>
    <row r="176" s="2" customFormat="1">
      <c r="A176" s="35"/>
      <c r="B176" s="36"/>
      <c r="C176" s="37"/>
      <c r="D176" s="231" t="s">
        <v>147</v>
      </c>
      <c r="E176" s="37"/>
      <c r="F176" s="232" t="s">
        <v>250</v>
      </c>
      <c r="G176" s="37"/>
      <c r="H176" s="37"/>
      <c r="I176" s="233"/>
      <c r="J176" s="37"/>
      <c r="K176" s="37"/>
      <c r="L176" s="41"/>
      <c r="M176" s="234"/>
      <c r="N176" s="235"/>
      <c r="O176" s="89"/>
      <c r="P176" s="89"/>
      <c r="Q176" s="89"/>
      <c r="R176" s="89"/>
      <c r="S176" s="89"/>
      <c r="T176" s="90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147</v>
      </c>
      <c r="AU176" s="14" t="s">
        <v>83</v>
      </c>
    </row>
    <row r="177" s="2" customFormat="1" ht="33" customHeight="1">
      <c r="A177" s="35"/>
      <c r="B177" s="36"/>
      <c r="C177" s="217" t="s">
        <v>7</v>
      </c>
      <c r="D177" s="217" t="s">
        <v>141</v>
      </c>
      <c r="E177" s="218" t="s">
        <v>438</v>
      </c>
      <c r="F177" s="219" t="s">
        <v>439</v>
      </c>
      <c r="G177" s="220" t="s">
        <v>144</v>
      </c>
      <c r="H177" s="221">
        <v>9.3469999999999995</v>
      </c>
      <c r="I177" s="222"/>
      <c r="J177" s="223">
        <f>ROUND(I177*H177,2)</f>
        <v>0</v>
      </c>
      <c r="K177" s="224"/>
      <c r="L177" s="41"/>
      <c r="M177" s="225" t="s">
        <v>1</v>
      </c>
      <c r="N177" s="226" t="s">
        <v>40</v>
      </c>
      <c r="O177" s="89"/>
      <c r="P177" s="227">
        <f>O177*H177</f>
        <v>0</v>
      </c>
      <c r="Q177" s="227">
        <v>0</v>
      </c>
      <c r="R177" s="227">
        <f>Q177*H177</f>
        <v>0</v>
      </c>
      <c r="S177" s="227">
        <v>0.25</v>
      </c>
      <c r="T177" s="228">
        <f>S177*H177</f>
        <v>2.3367499999999999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145</v>
      </c>
      <c r="AT177" s="229" t="s">
        <v>141</v>
      </c>
      <c r="AU177" s="229" t="s">
        <v>83</v>
      </c>
      <c r="AY177" s="14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145</v>
      </c>
      <c r="BK177" s="230">
        <f>ROUND(I177*H177,2)</f>
        <v>0</v>
      </c>
      <c r="BL177" s="14" t="s">
        <v>145</v>
      </c>
      <c r="BM177" s="229" t="s">
        <v>440</v>
      </c>
    </row>
    <row r="178" s="2" customFormat="1">
      <c r="A178" s="35"/>
      <c r="B178" s="36"/>
      <c r="C178" s="37"/>
      <c r="D178" s="231" t="s">
        <v>147</v>
      </c>
      <c r="E178" s="37"/>
      <c r="F178" s="232" t="s">
        <v>441</v>
      </c>
      <c r="G178" s="37"/>
      <c r="H178" s="37"/>
      <c r="I178" s="233"/>
      <c r="J178" s="37"/>
      <c r="K178" s="37"/>
      <c r="L178" s="41"/>
      <c r="M178" s="234"/>
      <c r="N178" s="235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147</v>
      </c>
      <c r="AU178" s="14" t="s">
        <v>83</v>
      </c>
    </row>
    <row r="179" s="12" customFormat="1" ht="22.8" customHeight="1">
      <c r="A179" s="12"/>
      <c r="B179" s="201"/>
      <c r="C179" s="202"/>
      <c r="D179" s="203" t="s">
        <v>72</v>
      </c>
      <c r="E179" s="215" t="s">
        <v>177</v>
      </c>
      <c r="F179" s="215" t="s">
        <v>178</v>
      </c>
      <c r="G179" s="202"/>
      <c r="H179" s="202"/>
      <c r="I179" s="205"/>
      <c r="J179" s="216">
        <f>BK179</f>
        <v>0</v>
      </c>
      <c r="K179" s="202"/>
      <c r="L179" s="207"/>
      <c r="M179" s="208"/>
      <c r="N179" s="209"/>
      <c r="O179" s="209"/>
      <c r="P179" s="210">
        <f>SUM(P180:P193)</f>
        <v>0</v>
      </c>
      <c r="Q179" s="209"/>
      <c r="R179" s="210">
        <f>SUM(R180:R193)</f>
        <v>0</v>
      </c>
      <c r="S179" s="209"/>
      <c r="T179" s="211">
        <f>SUM(T180:T193)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81</v>
      </c>
      <c r="AT179" s="213" t="s">
        <v>72</v>
      </c>
      <c r="AU179" s="213" t="s">
        <v>81</v>
      </c>
      <c r="AY179" s="212" t="s">
        <v>139</v>
      </c>
      <c r="BK179" s="214">
        <f>SUM(BK180:BK193)</f>
        <v>0</v>
      </c>
    </row>
    <row r="180" s="2" customFormat="1" ht="16.5" customHeight="1">
      <c r="A180" s="35"/>
      <c r="B180" s="36"/>
      <c r="C180" s="217" t="s">
        <v>349</v>
      </c>
      <c r="D180" s="217" t="s">
        <v>141</v>
      </c>
      <c r="E180" s="218" t="s">
        <v>180</v>
      </c>
      <c r="F180" s="219" t="s">
        <v>181</v>
      </c>
      <c r="G180" s="220" t="s">
        <v>158</v>
      </c>
      <c r="H180" s="221">
        <v>7.2000000000000002</v>
      </c>
      <c r="I180" s="222"/>
      <c r="J180" s="223">
        <f>ROUND(I180*H180,2)</f>
        <v>0</v>
      </c>
      <c r="K180" s="224"/>
      <c r="L180" s="41"/>
      <c r="M180" s="225" t="s">
        <v>1</v>
      </c>
      <c r="N180" s="226" t="s">
        <v>40</v>
      </c>
      <c r="O180" s="89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145</v>
      </c>
      <c r="AT180" s="229" t="s">
        <v>141</v>
      </c>
      <c r="AU180" s="229" t="s">
        <v>83</v>
      </c>
      <c r="AY180" s="14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145</v>
      </c>
      <c r="BK180" s="230">
        <f>ROUND(I180*H180,2)</f>
        <v>0</v>
      </c>
      <c r="BL180" s="14" t="s">
        <v>145</v>
      </c>
      <c r="BM180" s="229" t="s">
        <v>442</v>
      </c>
    </row>
    <row r="181" s="2" customFormat="1">
      <c r="A181" s="35"/>
      <c r="B181" s="36"/>
      <c r="C181" s="37"/>
      <c r="D181" s="231" t="s">
        <v>147</v>
      </c>
      <c r="E181" s="37"/>
      <c r="F181" s="232" t="s">
        <v>183</v>
      </c>
      <c r="G181" s="37"/>
      <c r="H181" s="37"/>
      <c r="I181" s="233"/>
      <c r="J181" s="37"/>
      <c r="K181" s="37"/>
      <c r="L181" s="41"/>
      <c r="M181" s="234"/>
      <c r="N181" s="235"/>
      <c r="O181" s="89"/>
      <c r="P181" s="89"/>
      <c r="Q181" s="89"/>
      <c r="R181" s="89"/>
      <c r="S181" s="89"/>
      <c r="T181" s="90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147</v>
      </c>
      <c r="AU181" s="14" t="s">
        <v>83</v>
      </c>
    </row>
    <row r="182" s="2" customFormat="1" ht="24.15" customHeight="1">
      <c r="A182" s="35"/>
      <c r="B182" s="36"/>
      <c r="C182" s="217" t="s">
        <v>354</v>
      </c>
      <c r="D182" s="217" t="s">
        <v>141</v>
      </c>
      <c r="E182" s="218" t="s">
        <v>184</v>
      </c>
      <c r="F182" s="219" t="s">
        <v>185</v>
      </c>
      <c r="G182" s="220" t="s">
        <v>158</v>
      </c>
      <c r="H182" s="221">
        <v>7.2000000000000002</v>
      </c>
      <c r="I182" s="222"/>
      <c r="J182" s="223">
        <f>ROUND(I182*H182,2)</f>
        <v>0</v>
      </c>
      <c r="K182" s="224"/>
      <c r="L182" s="41"/>
      <c r="M182" s="225" t="s">
        <v>1</v>
      </c>
      <c r="N182" s="226" t="s">
        <v>40</v>
      </c>
      <c r="O182" s="89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9" t="s">
        <v>145</v>
      </c>
      <c r="AT182" s="229" t="s">
        <v>141</v>
      </c>
      <c r="AU182" s="229" t="s">
        <v>83</v>
      </c>
      <c r="AY182" s="14" t="s">
        <v>139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4" t="s">
        <v>145</v>
      </c>
      <c r="BK182" s="230">
        <f>ROUND(I182*H182,2)</f>
        <v>0</v>
      </c>
      <c r="BL182" s="14" t="s">
        <v>145</v>
      </c>
      <c r="BM182" s="229" t="s">
        <v>443</v>
      </c>
    </row>
    <row r="183" s="2" customFormat="1">
      <c r="A183" s="35"/>
      <c r="B183" s="36"/>
      <c r="C183" s="37"/>
      <c r="D183" s="231" t="s">
        <v>147</v>
      </c>
      <c r="E183" s="37"/>
      <c r="F183" s="232" t="s">
        <v>187</v>
      </c>
      <c r="G183" s="37"/>
      <c r="H183" s="37"/>
      <c r="I183" s="233"/>
      <c r="J183" s="37"/>
      <c r="K183" s="37"/>
      <c r="L183" s="41"/>
      <c r="M183" s="234"/>
      <c r="N183" s="235"/>
      <c r="O183" s="89"/>
      <c r="P183" s="89"/>
      <c r="Q183" s="89"/>
      <c r="R183" s="89"/>
      <c r="S183" s="89"/>
      <c r="T183" s="90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147</v>
      </c>
      <c r="AU183" s="14" t="s">
        <v>83</v>
      </c>
    </row>
    <row r="184" s="2" customFormat="1" ht="24.15" customHeight="1">
      <c r="A184" s="35"/>
      <c r="B184" s="36"/>
      <c r="C184" s="217" t="s">
        <v>358</v>
      </c>
      <c r="D184" s="217" t="s">
        <v>141</v>
      </c>
      <c r="E184" s="218" t="s">
        <v>188</v>
      </c>
      <c r="F184" s="219" t="s">
        <v>189</v>
      </c>
      <c r="G184" s="220" t="s">
        <v>158</v>
      </c>
      <c r="H184" s="221">
        <v>108</v>
      </c>
      <c r="I184" s="222"/>
      <c r="J184" s="223">
        <f>ROUND(I184*H184,2)</f>
        <v>0</v>
      </c>
      <c r="K184" s="224"/>
      <c r="L184" s="41"/>
      <c r="M184" s="225" t="s">
        <v>1</v>
      </c>
      <c r="N184" s="226" t="s">
        <v>40</v>
      </c>
      <c r="O184" s="89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9" t="s">
        <v>145</v>
      </c>
      <c r="AT184" s="229" t="s">
        <v>141</v>
      </c>
      <c r="AU184" s="229" t="s">
        <v>83</v>
      </c>
      <c r="AY184" s="14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145</v>
      </c>
      <c r="BK184" s="230">
        <f>ROUND(I184*H184,2)</f>
        <v>0</v>
      </c>
      <c r="BL184" s="14" t="s">
        <v>145</v>
      </c>
      <c r="BM184" s="229" t="s">
        <v>444</v>
      </c>
    </row>
    <row r="185" s="2" customFormat="1">
      <c r="A185" s="35"/>
      <c r="B185" s="36"/>
      <c r="C185" s="37"/>
      <c r="D185" s="231" t="s">
        <v>147</v>
      </c>
      <c r="E185" s="37"/>
      <c r="F185" s="232" t="s">
        <v>191</v>
      </c>
      <c r="G185" s="37"/>
      <c r="H185" s="37"/>
      <c r="I185" s="233"/>
      <c r="J185" s="37"/>
      <c r="K185" s="37"/>
      <c r="L185" s="41"/>
      <c r="M185" s="234"/>
      <c r="N185" s="235"/>
      <c r="O185" s="89"/>
      <c r="P185" s="89"/>
      <c r="Q185" s="89"/>
      <c r="R185" s="89"/>
      <c r="S185" s="89"/>
      <c r="T185" s="90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147</v>
      </c>
      <c r="AU185" s="14" t="s">
        <v>83</v>
      </c>
    </row>
    <row r="186" s="2" customFormat="1" ht="33" customHeight="1">
      <c r="A186" s="35"/>
      <c r="B186" s="36"/>
      <c r="C186" s="217" t="s">
        <v>363</v>
      </c>
      <c r="D186" s="217" t="s">
        <v>141</v>
      </c>
      <c r="E186" s="218" t="s">
        <v>254</v>
      </c>
      <c r="F186" s="219" t="s">
        <v>255</v>
      </c>
      <c r="G186" s="220" t="s">
        <v>158</v>
      </c>
      <c r="H186" s="221">
        <v>2.25</v>
      </c>
      <c r="I186" s="222"/>
      <c r="J186" s="223">
        <f>ROUND(I186*H186,2)</f>
        <v>0</v>
      </c>
      <c r="K186" s="224"/>
      <c r="L186" s="41"/>
      <c r="M186" s="225" t="s">
        <v>1</v>
      </c>
      <c r="N186" s="226" t="s">
        <v>40</v>
      </c>
      <c r="O186" s="89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9" t="s">
        <v>145</v>
      </c>
      <c r="AT186" s="229" t="s">
        <v>141</v>
      </c>
      <c r="AU186" s="229" t="s">
        <v>83</v>
      </c>
      <c r="AY186" s="14" t="s">
        <v>139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4" t="s">
        <v>145</v>
      </c>
      <c r="BK186" s="230">
        <f>ROUND(I186*H186,2)</f>
        <v>0</v>
      </c>
      <c r="BL186" s="14" t="s">
        <v>145</v>
      </c>
      <c r="BM186" s="229" t="s">
        <v>445</v>
      </c>
    </row>
    <row r="187" s="2" customFormat="1">
      <c r="A187" s="35"/>
      <c r="B187" s="36"/>
      <c r="C187" s="37"/>
      <c r="D187" s="231" t="s">
        <v>147</v>
      </c>
      <c r="E187" s="37"/>
      <c r="F187" s="232" t="s">
        <v>257</v>
      </c>
      <c r="G187" s="37"/>
      <c r="H187" s="37"/>
      <c r="I187" s="233"/>
      <c r="J187" s="37"/>
      <c r="K187" s="37"/>
      <c r="L187" s="41"/>
      <c r="M187" s="234"/>
      <c r="N187" s="235"/>
      <c r="O187" s="89"/>
      <c r="P187" s="89"/>
      <c r="Q187" s="89"/>
      <c r="R187" s="89"/>
      <c r="S187" s="89"/>
      <c r="T187" s="90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147</v>
      </c>
      <c r="AU187" s="14" t="s">
        <v>83</v>
      </c>
    </row>
    <row r="188" s="2" customFormat="1" ht="37.8" customHeight="1">
      <c r="A188" s="35"/>
      <c r="B188" s="36"/>
      <c r="C188" s="217" t="s">
        <v>365</v>
      </c>
      <c r="D188" s="217" t="s">
        <v>141</v>
      </c>
      <c r="E188" s="218" t="s">
        <v>341</v>
      </c>
      <c r="F188" s="219" t="s">
        <v>342</v>
      </c>
      <c r="G188" s="220" t="s">
        <v>158</v>
      </c>
      <c r="H188" s="221">
        <v>0.88500000000000001</v>
      </c>
      <c r="I188" s="222"/>
      <c r="J188" s="223">
        <f>ROUND(I188*H188,2)</f>
        <v>0</v>
      </c>
      <c r="K188" s="224"/>
      <c r="L188" s="41"/>
      <c r="M188" s="225" t="s">
        <v>1</v>
      </c>
      <c r="N188" s="226" t="s">
        <v>40</v>
      </c>
      <c r="O188" s="89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9" t="s">
        <v>145</v>
      </c>
      <c r="AT188" s="229" t="s">
        <v>141</v>
      </c>
      <c r="AU188" s="229" t="s">
        <v>83</v>
      </c>
      <c r="AY188" s="14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4" t="s">
        <v>145</v>
      </c>
      <c r="BK188" s="230">
        <f>ROUND(I188*H188,2)</f>
        <v>0</v>
      </c>
      <c r="BL188" s="14" t="s">
        <v>145</v>
      </c>
      <c r="BM188" s="229" t="s">
        <v>446</v>
      </c>
    </row>
    <row r="189" s="2" customFormat="1">
      <c r="A189" s="35"/>
      <c r="B189" s="36"/>
      <c r="C189" s="37"/>
      <c r="D189" s="231" t="s">
        <v>147</v>
      </c>
      <c r="E189" s="37"/>
      <c r="F189" s="232" t="s">
        <v>344</v>
      </c>
      <c r="G189" s="37"/>
      <c r="H189" s="37"/>
      <c r="I189" s="233"/>
      <c r="J189" s="37"/>
      <c r="K189" s="37"/>
      <c r="L189" s="41"/>
      <c r="M189" s="234"/>
      <c r="N189" s="235"/>
      <c r="O189" s="89"/>
      <c r="P189" s="89"/>
      <c r="Q189" s="89"/>
      <c r="R189" s="89"/>
      <c r="S189" s="89"/>
      <c r="T189" s="90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147</v>
      </c>
      <c r="AU189" s="14" t="s">
        <v>83</v>
      </c>
    </row>
    <row r="190" s="2" customFormat="1" ht="44.25" customHeight="1">
      <c r="A190" s="35"/>
      <c r="B190" s="36"/>
      <c r="C190" s="217" t="s">
        <v>367</v>
      </c>
      <c r="D190" s="217" t="s">
        <v>141</v>
      </c>
      <c r="E190" s="218" t="s">
        <v>193</v>
      </c>
      <c r="F190" s="219" t="s">
        <v>194</v>
      </c>
      <c r="G190" s="220" t="s">
        <v>158</v>
      </c>
      <c r="H190" s="221">
        <v>4.0650000000000004</v>
      </c>
      <c r="I190" s="222"/>
      <c r="J190" s="223">
        <f>ROUND(I190*H190,2)</f>
        <v>0</v>
      </c>
      <c r="K190" s="224"/>
      <c r="L190" s="41"/>
      <c r="M190" s="225" t="s">
        <v>1</v>
      </c>
      <c r="N190" s="226" t="s">
        <v>40</v>
      </c>
      <c r="O190" s="89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9" t="s">
        <v>145</v>
      </c>
      <c r="AT190" s="229" t="s">
        <v>141</v>
      </c>
      <c r="AU190" s="229" t="s">
        <v>83</v>
      </c>
      <c r="AY190" s="14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4" t="s">
        <v>145</v>
      </c>
      <c r="BK190" s="230">
        <f>ROUND(I190*H190,2)</f>
        <v>0</v>
      </c>
      <c r="BL190" s="14" t="s">
        <v>145</v>
      </c>
      <c r="BM190" s="229" t="s">
        <v>447</v>
      </c>
    </row>
    <row r="191" s="2" customFormat="1">
      <c r="A191" s="35"/>
      <c r="B191" s="36"/>
      <c r="C191" s="37"/>
      <c r="D191" s="231" t="s">
        <v>147</v>
      </c>
      <c r="E191" s="37"/>
      <c r="F191" s="232" t="s">
        <v>196</v>
      </c>
      <c r="G191" s="37"/>
      <c r="H191" s="37"/>
      <c r="I191" s="233"/>
      <c r="J191" s="37"/>
      <c r="K191" s="37"/>
      <c r="L191" s="41"/>
      <c r="M191" s="234"/>
      <c r="N191" s="235"/>
      <c r="O191" s="89"/>
      <c r="P191" s="89"/>
      <c r="Q191" s="89"/>
      <c r="R191" s="89"/>
      <c r="S191" s="89"/>
      <c r="T191" s="90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147</v>
      </c>
      <c r="AU191" s="14" t="s">
        <v>83</v>
      </c>
    </row>
    <row r="192" s="2" customFormat="1" ht="24.15" customHeight="1">
      <c r="A192" s="35"/>
      <c r="B192" s="36"/>
      <c r="C192" s="236" t="s">
        <v>448</v>
      </c>
      <c r="D192" s="236" t="s">
        <v>155</v>
      </c>
      <c r="E192" s="237" t="s">
        <v>198</v>
      </c>
      <c r="F192" s="238" t="s">
        <v>199</v>
      </c>
      <c r="G192" s="239" t="s">
        <v>158</v>
      </c>
      <c r="H192" s="240">
        <v>5</v>
      </c>
      <c r="I192" s="241"/>
      <c r="J192" s="242">
        <f>ROUND(I192*H192,2)</f>
        <v>0</v>
      </c>
      <c r="K192" s="243"/>
      <c r="L192" s="244"/>
      <c r="M192" s="245" t="s">
        <v>1</v>
      </c>
      <c r="N192" s="246" t="s">
        <v>40</v>
      </c>
      <c r="O192" s="89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9" t="s">
        <v>225</v>
      </c>
      <c r="AT192" s="229" t="s">
        <v>155</v>
      </c>
      <c r="AU192" s="229" t="s">
        <v>83</v>
      </c>
      <c r="AY192" s="14" t="s">
        <v>139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4" t="s">
        <v>145</v>
      </c>
      <c r="BK192" s="230">
        <f>ROUND(I192*H192,2)</f>
        <v>0</v>
      </c>
      <c r="BL192" s="14" t="s">
        <v>225</v>
      </c>
      <c r="BM192" s="229" t="s">
        <v>449</v>
      </c>
    </row>
    <row r="193" s="2" customFormat="1">
      <c r="A193" s="35"/>
      <c r="B193" s="36"/>
      <c r="C193" s="37"/>
      <c r="D193" s="231" t="s">
        <v>147</v>
      </c>
      <c r="E193" s="37"/>
      <c r="F193" s="232" t="s">
        <v>199</v>
      </c>
      <c r="G193" s="37"/>
      <c r="H193" s="37"/>
      <c r="I193" s="233"/>
      <c r="J193" s="37"/>
      <c r="K193" s="37"/>
      <c r="L193" s="41"/>
      <c r="M193" s="234"/>
      <c r="N193" s="235"/>
      <c r="O193" s="89"/>
      <c r="P193" s="89"/>
      <c r="Q193" s="89"/>
      <c r="R193" s="89"/>
      <c r="S193" s="89"/>
      <c r="T193" s="90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147</v>
      </c>
      <c r="AU193" s="14" t="s">
        <v>83</v>
      </c>
    </row>
    <row r="194" s="12" customFormat="1" ht="22.8" customHeight="1">
      <c r="A194" s="12"/>
      <c r="B194" s="201"/>
      <c r="C194" s="202"/>
      <c r="D194" s="203" t="s">
        <v>72</v>
      </c>
      <c r="E194" s="215" t="s">
        <v>201</v>
      </c>
      <c r="F194" s="215" t="s">
        <v>202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SUM(P195:P196)</f>
        <v>0</v>
      </c>
      <c r="Q194" s="209"/>
      <c r="R194" s="210">
        <f>SUM(R195:R196)</f>
        <v>0</v>
      </c>
      <c r="S194" s="209"/>
      <c r="T194" s="211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81</v>
      </c>
      <c r="AT194" s="213" t="s">
        <v>72</v>
      </c>
      <c r="AU194" s="213" t="s">
        <v>81</v>
      </c>
      <c r="AY194" s="212" t="s">
        <v>139</v>
      </c>
      <c r="BK194" s="214">
        <f>SUM(BK195:BK196)</f>
        <v>0</v>
      </c>
    </row>
    <row r="195" s="2" customFormat="1" ht="16.5" customHeight="1">
      <c r="A195" s="35"/>
      <c r="B195" s="36"/>
      <c r="C195" s="217" t="s">
        <v>450</v>
      </c>
      <c r="D195" s="217" t="s">
        <v>141</v>
      </c>
      <c r="E195" s="218" t="s">
        <v>203</v>
      </c>
      <c r="F195" s="219" t="s">
        <v>204</v>
      </c>
      <c r="G195" s="220" t="s">
        <v>158</v>
      </c>
      <c r="H195" s="221">
        <v>7.6449999999999996</v>
      </c>
      <c r="I195" s="222"/>
      <c r="J195" s="223">
        <f>ROUND(I195*H195,2)</f>
        <v>0</v>
      </c>
      <c r="K195" s="224"/>
      <c r="L195" s="41"/>
      <c r="M195" s="225" t="s">
        <v>1</v>
      </c>
      <c r="N195" s="226" t="s">
        <v>40</v>
      </c>
      <c r="O195" s="89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9" t="s">
        <v>145</v>
      </c>
      <c r="AT195" s="229" t="s">
        <v>141</v>
      </c>
      <c r="AU195" s="229" t="s">
        <v>83</v>
      </c>
      <c r="AY195" s="14" t="s">
        <v>139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4" t="s">
        <v>145</v>
      </c>
      <c r="BK195" s="230">
        <f>ROUND(I195*H195,2)</f>
        <v>0</v>
      </c>
      <c r="BL195" s="14" t="s">
        <v>145</v>
      </c>
      <c r="BM195" s="229" t="s">
        <v>451</v>
      </c>
    </row>
    <row r="196" s="2" customFormat="1">
      <c r="A196" s="35"/>
      <c r="B196" s="36"/>
      <c r="C196" s="37"/>
      <c r="D196" s="231" t="s">
        <v>147</v>
      </c>
      <c r="E196" s="37"/>
      <c r="F196" s="232" t="s">
        <v>206</v>
      </c>
      <c r="G196" s="37"/>
      <c r="H196" s="37"/>
      <c r="I196" s="233"/>
      <c r="J196" s="37"/>
      <c r="K196" s="37"/>
      <c r="L196" s="41"/>
      <c r="M196" s="234"/>
      <c r="N196" s="235"/>
      <c r="O196" s="89"/>
      <c r="P196" s="89"/>
      <c r="Q196" s="89"/>
      <c r="R196" s="89"/>
      <c r="S196" s="89"/>
      <c r="T196" s="90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147</v>
      </c>
      <c r="AU196" s="14" t="s">
        <v>83</v>
      </c>
    </row>
    <row r="197" s="12" customFormat="1" ht="25.92" customHeight="1">
      <c r="A197" s="12"/>
      <c r="B197" s="201"/>
      <c r="C197" s="202"/>
      <c r="D197" s="203" t="s">
        <v>72</v>
      </c>
      <c r="E197" s="204" t="s">
        <v>207</v>
      </c>
      <c r="F197" s="204" t="s">
        <v>208</v>
      </c>
      <c r="G197" s="202"/>
      <c r="H197" s="202"/>
      <c r="I197" s="205"/>
      <c r="J197" s="206">
        <f>BK197</f>
        <v>0</v>
      </c>
      <c r="K197" s="202"/>
      <c r="L197" s="207"/>
      <c r="M197" s="208"/>
      <c r="N197" s="209"/>
      <c r="O197" s="209"/>
      <c r="P197" s="210">
        <f>P198</f>
        <v>0</v>
      </c>
      <c r="Q197" s="209"/>
      <c r="R197" s="210">
        <f>R198</f>
        <v>0</v>
      </c>
      <c r="S197" s="209"/>
      <c r="T197" s="211">
        <f>T198</f>
        <v>1.63344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2" t="s">
        <v>83</v>
      </c>
      <c r="AT197" s="213" t="s">
        <v>72</v>
      </c>
      <c r="AU197" s="213" t="s">
        <v>73</v>
      </c>
      <c r="AY197" s="212" t="s">
        <v>139</v>
      </c>
      <c r="BK197" s="214">
        <f>BK198</f>
        <v>0</v>
      </c>
    </row>
    <row r="198" s="12" customFormat="1" ht="22.8" customHeight="1">
      <c r="A198" s="12"/>
      <c r="B198" s="201"/>
      <c r="C198" s="202"/>
      <c r="D198" s="203" t="s">
        <v>72</v>
      </c>
      <c r="E198" s="215" t="s">
        <v>356</v>
      </c>
      <c r="F198" s="215" t="s">
        <v>357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SUM(P199:P200)</f>
        <v>0</v>
      </c>
      <c r="Q198" s="209"/>
      <c r="R198" s="210">
        <f>SUM(R199:R200)</f>
        <v>0</v>
      </c>
      <c r="S198" s="209"/>
      <c r="T198" s="211">
        <f>SUM(T199:T200)</f>
        <v>1.63344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83</v>
      </c>
      <c r="AT198" s="213" t="s">
        <v>72</v>
      </c>
      <c r="AU198" s="213" t="s">
        <v>81</v>
      </c>
      <c r="AY198" s="212" t="s">
        <v>139</v>
      </c>
      <c r="BK198" s="214">
        <f>SUM(BK199:BK200)</f>
        <v>0</v>
      </c>
    </row>
    <row r="199" s="2" customFormat="1" ht="24.15" customHeight="1">
      <c r="A199" s="35"/>
      <c r="B199" s="36"/>
      <c r="C199" s="217" t="s">
        <v>452</v>
      </c>
      <c r="D199" s="217" t="s">
        <v>141</v>
      </c>
      <c r="E199" s="218" t="s">
        <v>359</v>
      </c>
      <c r="F199" s="219" t="s">
        <v>360</v>
      </c>
      <c r="G199" s="220" t="s">
        <v>151</v>
      </c>
      <c r="H199" s="221">
        <v>24.600000000000001</v>
      </c>
      <c r="I199" s="222"/>
      <c r="J199" s="223">
        <f>ROUND(I199*H199,2)</f>
        <v>0</v>
      </c>
      <c r="K199" s="224"/>
      <c r="L199" s="41"/>
      <c r="M199" s="225" t="s">
        <v>1</v>
      </c>
      <c r="N199" s="226" t="s">
        <v>40</v>
      </c>
      <c r="O199" s="89"/>
      <c r="P199" s="227">
        <f>O199*H199</f>
        <v>0</v>
      </c>
      <c r="Q199" s="227">
        <v>0</v>
      </c>
      <c r="R199" s="227">
        <f>Q199*H199</f>
        <v>0</v>
      </c>
      <c r="S199" s="227">
        <v>0.066400000000000001</v>
      </c>
      <c r="T199" s="228">
        <f>S199*H199</f>
        <v>1.63344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214</v>
      </c>
      <c r="AT199" s="229" t="s">
        <v>141</v>
      </c>
      <c r="AU199" s="229" t="s">
        <v>83</v>
      </c>
      <c r="AY199" s="14" t="s">
        <v>139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145</v>
      </c>
      <c r="BK199" s="230">
        <f>ROUND(I199*H199,2)</f>
        <v>0</v>
      </c>
      <c r="BL199" s="14" t="s">
        <v>214</v>
      </c>
      <c r="BM199" s="229" t="s">
        <v>453</v>
      </c>
    </row>
    <row r="200" s="2" customFormat="1">
      <c r="A200" s="35"/>
      <c r="B200" s="36"/>
      <c r="C200" s="37"/>
      <c r="D200" s="231" t="s">
        <v>147</v>
      </c>
      <c r="E200" s="37"/>
      <c r="F200" s="232" t="s">
        <v>362</v>
      </c>
      <c r="G200" s="37"/>
      <c r="H200" s="37"/>
      <c r="I200" s="233"/>
      <c r="J200" s="37"/>
      <c r="K200" s="37"/>
      <c r="L200" s="41"/>
      <c r="M200" s="234"/>
      <c r="N200" s="235"/>
      <c r="O200" s="89"/>
      <c r="P200" s="89"/>
      <c r="Q200" s="89"/>
      <c r="R200" s="89"/>
      <c r="S200" s="89"/>
      <c r="T200" s="90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147</v>
      </c>
      <c r="AU200" s="14" t="s">
        <v>83</v>
      </c>
    </row>
    <row r="201" s="12" customFormat="1" ht="25.92" customHeight="1">
      <c r="A201" s="12"/>
      <c r="B201" s="201"/>
      <c r="C201" s="202"/>
      <c r="D201" s="203" t="s">
        <v>72</v>
      </c>
      <c r="E201" s="204" t="s">
        <v>268</v>
      </c>
      <c r="F201" s="204" t="s">
        <v>269</v>
      </c>
      <c r="G201" s="202"/>
      <c r="H201" s="202"/>
      <c r="I201" s="205"/>
      <c r="J201" s="206">
        <f>BK201</f>
        <v>0</v>
      </c>
      <c r="K201" s="202"/>
      <c r="L201" s="207"/>
      <c r="M201" s="208"/>
      <c r="N201" s="209"/>
      <c r="O201" s="209"/>
      <c r="P201" s="210">
        <f>SUM(P202:P207)</f>
        <v>0</v>
      </c>
      <c r="Q201" s="209"/>
      <c r="R201" s="210">
        <f>SUM(R202:R207)</f>
        <v>0</v>
      </c>
      <c r="S201" s="209"/>
      <c r="T201" s="211">
        <f>SUM(T202:T207)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145</v>
      </c>
      <c r="AT201" s="213" t="s">
        <v>72</v>
      </c>
      <c r="AU201" s="213" t="s">
        <v>73</v>
      </c>
      <c r="AY201" s="212" t="s">
        <v>139</v>
      </c>
      <c r="BK201" s="214">
        <f>SUM(BK202:BK207)</f>
        <v>0</v>
      </c>
    </row>
    <row r="202" s="2" customFormat="1" ht="16.5" customHeight="1">
      <c r="A202" s="35"/>
      <c r="B202" s="36"/>
      <c r="C202" s="217" t="s">
        <v>454</v>
      </c>
      <c r="D202" s="217" t="s">
        <v>141</v>
      </c>
      <c r="E202" s="218" t="s">
        <v>455</v>
      </c>
      <c r="F202" s="219" t="s">
        <v>456</v>
      </c>
      <c r="G202" s="220" t="s">
        <v>272</v>
      </c>
      <c r="H202" s="221">
        <v>16</v>
      </c>
      <c r="I202" s="222"/>
      <c r="J202" s="223">
        <f>ROUND(I202*H202,2)</f>
        <v>0</v>
      </c>
      <c r="K202" s="224"/>
      <c r="L202" s="41"/>
      <c r="M202" s="225" t="s">
        <v>1</v>
      </c>
      <c r="N202" s="226" t="s">
        <v>40</v>
      </c>
      <c r="O202" s="89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9" t="s">
        <v>273</v>
      </c>
      <c r="AT202" s="229" t="s">
        <v>141</v>
      </c>
      <c r="AU202" s="229" t="s">
        <v>81</v>
      </c>
      <c r="AY202" s="14" t="s">
        <v>139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4" t="s">
        <v>145</v>
      </c>
      <c r="BK202" s="230">
        <f>ROUND(I202*H202,2)</f>
        <v>0</v>
      </c>
      <c r="BL202" s="14" t="s">
        <v>273</v>
      </c>
      <c r="BM202" s="229" t="s">
        <v>457</v>
      </c>
    </row>
    <row r="203" s="2" customFormat="1">
      <c r="A203" s="35"/>
      <c r="B203" s="36"/>
      <c r="C203" s="37"/>
      <c r="D203" s="231" t="s">
        <v>147</v>
      </c>
      <c r="E203" s="37"/>
      <c r="F203" s="232" t="s">
        <v>458</v>
      </c>
      <c r="G203" s="37"/>
      <c r="H203" s="37"/>
      <c r="I203" s="233"/>
      <c r="J203" s="37"/>
      <c r="K203" s="37"/>
      <c r="L203" s="41"/>
      <c r="M203" s="234"/>
      <c r="N203" s="235"/>
      <c r="O203" s="89"/>
      <c r="P203" s="89"/>
      <c r="Q203" s="89"/>
      <c r="R203" s="89"/>
      <c r="S203" s="89"/>
      <c r="T203" s="90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147</v>
      </c>
      <c r="AU203" s="14" t="s">
        <v>81</v>
      </c>
    </row>
    <row r="204" s="2" customFormat="1">
      <c r="A204" s="35"/>
      <c r="B204" s="36"/>
      <c r="C204" s="37"/>
      <c r="D204" s="231" t="s">
        <v>281</v>
      </c>
      <c r="E204" s="37"/>
      <c r="F204" s="251" t="s">
        <v>459</v>
      </c>
      <c r="G204" s="37"/>
      <c r="H204" s="37"/>
      <c r="I204" s="233"/>
      <c r="J204" s="37"/>
      <c r="K204" s="37"/>
      <c r="L204" s="41"/>
      <c r="M204" s="234"/>
      <c r="N204" s="235"/>
      <c r="O204" s="89"/>
      <c r="P204" s="89"/>
      <c r="Q204" s="89"/>
      <c r="R204" s="89"/>
      <c r="S204" s="89"/>
      <c r="T204" s="90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281</v>
      </c>
      <c r="AU204" s="14" t="s">
        <v>81</v>
      </c>
    </row>
    <row r="205" s="2" customFormat="1" ht="16.5" customHeight="1">
      <c r="A205" s="35"/>
      <c r="B205" s="36"/>
      <c r="C205" s="217" t="s">
        <v>460</v>
      </c>
      <c r="D205" s="217" t="s">
        <v>141</v>
      </c>
      <c r="E205" s="218" t="s">
        <v>461</v>
      </c>
      <c r="F205" s="219" t="s">
        <v>462</v>
      </c>
      <c r="G205" s="220" t="s">
        <v>272</v>
      </c>
      <c r="H205" s="221">
        <v>4</v>
      </c>
      <c r="I205" s="222"/>
      <c r="J205" s="223">
        <f>ROUND(I205*H205,2)</f>
        <v>0</v>
      </c>
      <c r="K205" s="224"/>
      <c r="L205" s="41"/>
      <c r="M205" s="225" t="s">
        <v>1</v>
      </c>
      <c r="N205" s="226" t="s">
        <v>40</v>
      </c>
      <c r="O205" s="89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9" t="s">
        <v>273</v>
      </c>
      <c r="AT205" s="229" t="s">
        <v>141</v>
      </c>
      <c r="AU205" s="229" t="s">
        <v>81</v>
      </c>
      <c r="AY205" s="14" t="s">
        <v>139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4" t="s">
        <v>145</v>
      </c>
      <c r="BK205" s="230">
        <f>ROUND(I205*H205,2)</f>
        <v>0</v>
      </c>
      <c r="BL205" s="14" t="s">
        <v>273</v>
      </c>
      <c r="BM205" s="229" t="s">
        <v>463</v>
      </c>
    </row>
    <row r="206" s="2" customFormat="1">
      <c r="A206" s="35"/>
      <c r="B206" s="36"/>
      <c r="C206" s="37"/>
      <c r="D206" s="231" t="s">
        <v>147</v>
      </c>
      <c r="E206" s="37"/>
      <c r="F206" s="232" t="s">
        <v>464</v>
      </c>
      <c r="G206" s="37"/>
      <c r="H206" s="37"/>
      <c r="I206" s="233"/>
      <c r="J206" s="37"/>
      <c r="K206" s="37"/>
      <c r="L206" s="41"/>
      <c r="M206" s="234"/>
      <c r="N206" s="235"/>
      <c r="O206" s="89"/>
      <c r="P206" s="89"/>
      <c r="Q206" s="89"/>
      <c r="R206" s="89"/>
      <c r="S206" s="89"/>
      <c r="T206" s="90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147</v>
      </c>
      <c r="AU206" s="14" t="s">
        <v>81</v>
      </c>
    </row>
    <row r="207" s="2" customFormat="1">
      <c r="A207" s="35"/>
      <c r="B207" s="36"/>
      <c r="C207" s="37"/>
      <c r="D207" s="231" t="s">
        <v>281</v>
      </c>
      <c r="E207" s="37"/>
      <c r="F207" s="251" t="s">
        <v>465</v>
      </c>
      <c r="G207" s="37"/>
      <c r="H207" s="37"/>
      <c r="I207" s="233"/>
      <c r="J207" s="37"/>
      <c r="K207" s="37"/>
      <c r="L207" s="41"/>
      <c r="M207" s="234"/>
      <c r="N207" s="235"/>
      <c r="O207" s="89"/>
      <c r="P207" s="89"/>
      <c r="Q207" s="89"/>
      <c r="R207" s="89"/>
      <c r="S207" s="89"/>
      <c r="T207" s="90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281</v>
      </c>
      <c r="AU207" s="14" t="s">
        <v>81</v>
      </c>
    </row>
    <row r="208" s="12" customFormat="1" ht="25.92" customHeight="1">
      <c r="A208" s="12"/>
      <c r="B208" s="201"/>
      <c r="C208" s="202"/>
      <c r="D208" s="203" t="s">
        <v>72</v>
      </c>
      <c r="E208" s="204" t="s">
        <v>217</v>
      </c>
      <c r="F208" s="204" t="s">
        <v>218</v>
      </c>
      <c r="G208" s="202"/>
      <c r="H208" s="202"/>
      <c r="I208" s="205"/>
      <c r="J208" s="206">
        <f>BK208</f>
        <v>0</v>
      </c>
      <c r="K208" s="202"/>
      <c r="L208" s="207"/>
      <c r="M208" s="208"/>
      <c r="N208" s="209"/>
      <c r="O208" s="209"/>
      <c r="P208" s="210">
        <f>P209+P212+P215</f>
        <v>0</v>
      </c>
      <c r="Q208" s="209"/>
      <c r="R208" s="210">
        <f>R209+R212+R215</f>
        <v>0</v>
      </c>
      <c r="S208" s="209"/>
      <c r="T208" s="211">
        <f>T209+T212+T215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2" t="s">
        <v>165</v>
      </c>
      <c r="AT208" s="213" t="s">
        <v>72</v>
      </c>
      <c r="AU208" s="213" t="s">
        <v>73</v>
      </c>
      <c r="AY208" s="212" t="s">
        <v>139</v>
      </c>
      <c r="BK208" s="214">
        <f>BK209+BK212+BK215</f>
        <v>0</v>
      </c>
    </row>
    <row r="209" s="12" customFormat="1" ht="22.8" customHeight="1">
      <c r="A209" s="12"/>
      <c r="B209" s="201"/>
      <c r="C209" s="202"/>
      <c r="D209" s="203" t="s">
        <v>72</v>
      </c>
      <c r="E209" s="215" t="s">
        <v>219</v>
      </c>
      <c r="F209" s="215" t="s">
        <v>220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SUM(P210:P211)</f>
        <v>0</v>
      </c>
      <c r="Q209" s="209"/>
      <c r="R209" s="210">
        <f>SUM(R210:R211)</f>
        <v>0</v>
      </c>
      <c r="S209" s="209"/>
      <c r="T209" s="211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165</v>
      </c>
      <c r="AT209" s="213" t="s">
        <v>72</v>
      </c>
      <c r="AU209" s="213" t="s">
        <v>81</v>
      </c>
      <c r="AY209" s="212" t="s">
        <v>139</v>
      </c>
      <c r="BK209" s="214">
        <f>SUM(BK210:BK211)</f>
        <v>0</v>
      </c>
    </row>
    <row r="210" s="2" customFormat="1" ht="16.5" customHeight="1">
      <c r="A210" s="35"/>
      <c r="B210" s="36"/>
      <c r="C210" s="217" t="s">
        <v>466</v>
      </c>
      <c r="D210" s="217" t="s">
        <v>141</v>
      </c>
      <c r="E210" s="218" t="s">
        <v>222</v>
      </c>
      <c r="F210" s="219" t="s">
        <v>223</v>
      </c>
      <c r="G210" s="220" t="s">
        <v>224</v>
      </c>
      <c r="H210" s="221">
        <v>1</v>
      </c>
      <c r="I210" s="222"/>
      <c r="J210" s="223">
        <f>ROUND(I210*H210,2)</f>
        <v>0</v>
      </c>
      <c r="K210" s="224"/>
      <c r="L210" s="41"/>
      <c r="M210" s="225" t="s">
        <v>1</v>
      </c>
      <c r="N210" s="226" t="s">
        <v>40</v>
      </c>
      <c r="O210" s="89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9" t="s">
        <v>225</v>
      </c>
      <c r="AT210" s="229" t="s">
        <v>141</v>
      </c>
      <c r="AU210" s="229" t="s">
        <v>83</v>
      </c>
      <c r="AY210" s="14" t="s">
        <v>139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4" t="s">
        <v>145</v>
      </c>
      <c r="BK210" s="230">
        <f>ROUND(I210*H210,2)</f>
        <v>0</v>
      </c>
      <c r="BL210" s="14" t="s">
        <v>225</v>
      </c>
      <c r="BM210" s="229" t="s">
        <v>467</v>
      </c>
    </row>
    <row r="211" s="2" customFormat="1">
      <c r="A211" s="35"/>
      <c r="B211" s="36"/>
      <c r="C211" s="37"/>
      <c r="D211" s="231" t="s">
        <v>147</v>
      </c>
      <c r="E211" s="37"/>
      <c r="F211" s="232" t="s">
        <v>223</v>
      </c>
      <c r="G211" s="37"/>
      <c r="H211" s="37"/>
      <c r="I211" s="233"/>
      <c r="J211" s="37"/>
      <c r="K211" s="37"/>
      <c r="L211" s="41"/>
      <c r="M211" s="234"/>
      <c r="N211" s="235"/>
      <c r="O211" s="89"/>
      <c r="P211" s="89"/>
      <c r="Q211" s="89"/>
      <c r="R211" s="89"/>
      <c r="S211" s="89"/>
      <c r="T211" s="90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147</v>
      </c>
      <c r="AU211" s="14" t="s">
        <v>83</v>
      </c>
    </row>
    <row r="212" s="12" customFormat="1" ht="22.8" customHeight="1">
      <c r="A212" s="12"/>
      <c r="B212" s="201"/>
      <c r="C212" s="202"/>
      <c r="D212" s="203" t="s">
        <v>72</v>
      </c>
      <c r="E212" s="215" t="s">
        <v>227</v>
      </c>
      <c r="F212" s="215" t="s">
        <v>228</v>
      </c>
      <c r="G212" s="202"/>
      <c r="H212" s="202"/>
      <c r="I212" s="205"/>
      <c r="J212" s="216">
        <f>BK212</f>
        <v>0</v>
      </c>
      <c r="K212" s="202"/>
      <c r="L212" s="207"/>
      <c r="M212" s="208"/>
      <c r="N212" s="209"/>
      <c r="O212" s="209"/>
      <c r="P212" s="210">
        <f>SUM(P213:P214)</f>
        <v>0</v>
      </c>
      <c r="Q212" s="209"/>
      <c r="R212" s="210">
        <f>SUM(R213:R214)</f>
        <v>0</v>
      </c>
      <c r="S212" s="209"/>
      <c r="T212" s="211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2" t="s">
        <v>165</v>
      </c>
      <c r="AT212" s="213" t="s">
        <v>72</v>
      </c>
      <c r="AU212" s="213" t="s">
        <v>81</v>
      </c>
      <c r="AY212" s="212" t="s">
        <v>139</v>
      </c>
      <c r="BK212" s="214">
        <f>SUM(BK213:BK214)</f>
        <v>0</v>
      </c>
    </row>
    <row r="213" s="2" customFormat="1" ht="16.5" customHeight="1">
      <c r="A213" s="35"/>
      <c r="B213" s="36"/>
      <c r="C213" s="217" t="s">
        <v>468</v>
      </c>
      <c r="D213" s="217" t="s">
        <v>141</v>
      </c>
      <c r="E213" s="218" t="s">
        <v>230</v>
      </c>
      <c r="F213" s="219" t="s">
        <v>228</v>
      </c>
      <c r="G213" s="220" t="s">
        <v>224</v>
      </c>
      <c r="H213" s="221">
        <v>1</v>
      </c>
      <c r="I213" s="222"/>
      <c r="J213" s="223">
        <f>ROUND(I213*H213,2)</f>
        <v>0</v>
      </c>
      <c r="K213" s="224"/>
      <c r="L213" s="41"/>
      <c r="M213" s="225" t="s">
        <v>1</v>
      </c>
      <c r="N213" s="226" t="s">
        <v>40</v>
      </c>
      <c r="O213" s="89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9" t="s">
        <v>225</v>
      </c>
      <c r="AT213" s="229" t="s">
        <v>141</v>
      </c>
      <c r="AU213" s="229" t="s">
        <v>83</v>
      </c>
      <c r="AY213" s="14" t="s">
        <v>139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4" t="s">
        <v>145</v>
      </c>
      <c r="BK213" s="230">
        <f>ROUND(I213*H213,2)</f>
        <v>0</v>
      </c>
      <c r="BL213" s="14" t="s">
        <v>225</v>
      </c>
      <c r="BM213" s="229" t="s">
        <v>469</v>
      </c>
    </row>
    <row r="214" s="2" customFormat="1">
      <c r="A214" s="35"/>
      <c r="B214" s="36"/>
      <c r="C214" s="37"/>
      <c r="D214" s="231" t="s">
        <v>147</v>
      </c>
      <c r="E214" s="37"/>
      <c r="F214" s="232" t="s">
        <v>228</v>
      </c>
      <c r="G214" s="37"/>
      <c r="H214" s="37"/>
      <c r="I214" s="233"/>
      <c r="J214" s="37"/>
      <c r="K214" s="37"/>
      <c r="L214" s="41"/>
      <c r="M214" s="234"/>
      <c r="N214" s="235"/>
      <c r="O214" s="89"/>
      <c r="P214" s="89"/>
      <c r="Q214" s="89"/>
      <c r="R214" s="89"/>
      <c r="S214" s="89"/>
      <c r="T214" s="90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147</v>
      </c>
      <c r="AU214" s="14" t="s">
        <v>83</v>
      </c>
    </row>
    <row r="215" s="12" customFormat="1" ht="22.8" customHeight="1">
      <c r="A215" s="12"/>
      <c r="B215" s="201"/>
      <c r="C215" s="202"/>
      <c r="D215" s="203" t="s">
        <v>72</v>
      </c>
      <c r="E215" s="215" t="s">
        <v>232</v>
      </c>
      <c r="F215" s="215" t="s">
        <v>233</v>
      </c>
      <c r="G215" s="202"/>
      <c r="H215" s="202"/>
      <c r="I215" s="205"/>
      <c r="J215" s="216">
        <f>BK215</f>
        <v>0</v>
      </c>
      <c r="K215" s="202"/>
      <c r="L215" s="207"/>
      <c r="M215" s="208"/>
      <c r="N215" s="209"/>
      <c r="O215" s="209"/>
      <c r="P215" s="210">
        <f>SUM(P216:P217)</f>
        <v>0</v>
      </c>
      <c r="Q215" s="209"/>
      <c r="R215" s="210">
        <f>SUM(R216:R217)</f>
        <v>0</v>
      </c>
      <c r="S215" s="209"/>
      <c r="T215" s="211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2" t="s">
        <v>165</v>
      </c>
      <c r="AT215" s="213" t="s">
        <v>72</v>
      </c>
      <c r="AU215" s="213" t="s">
        <v>81</v>
      </c>
      <c r="AY215" s="212" t="s">
        <v>139</v>
      </c>
      <c r="BK215" s="214">
        <f>SUM(BK216:BK217)</f>
        <v>0</v>
      </c>
    </row>
    <row r="216" s="2" customFormat="1" ht="16.5" customHeight="1">
      <c r="A216" s="35"/>
      <c r="B216" s="36"/>
      <c r="C216" s="217" t="s">
        <v>470</v>
      </c>
      <c r="D216" s="217" t="s">
        <v>141</v>
      </c>
      <c r="E216" s="218" t="s">
        <v>234</v>
      </c>
      <c r="F216" s="219" t="s">
        <v>233</v>
      </c>
      <c r="G216" s="220" t="s">
        <v>224</v>
      </c>
      <c r="H216" s="221">
        <v>1</v>
      </c>
      <c r="I216" s="222"/>
      <c r="J216" s="223">
        <f>ROUND(I216*H216,2)</f>
        <v>0</v>
      </c>
      <c r="K216" s="224"/>
      <c r="L216" s="41"/>
      <c r="M216" s="225" t="s">
        <v>1</v>
      </c>
      <c r="N216" s="226" t="s">
        <v>40</v>
      </c>
      <c r="O216" s="89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9" t="s">
        <v>225</v>
      </c>
      <c r="AT216" s="229" t="s">
        <v>141</v>
      </c>
      <c r="AU216" s="229" t="s">
        <v>83</v>
      </c>
      <c r="AY216" s="14" t="s">
        <v>139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4" t="s">
        <v>145</v>
      </c>
      <c r="BK216" s="230">
        <f>ROUND(I216*H216,2)</f>
        <v>0</v>
      </c>
      <c r="BL216" s="14" t="s">
        <v>225</v>
      </c>
      <c r="BM216" s="229" t="s">
        <v>471</v>
      </c>
    </row>
    <row r="217" s="2" customFormat="1">
      <c r="A217" s="35"/>
      <c r="B217" s="36"/>
      <c r="C217" s="37"/>
      <c r="D217" s="231" t="s">
        <v>147</v>
      </c>
      <c r="E217" s="37"/>
      <c r="F217" s="232" t="s">
        <v>233</v>
      </c>
      <c r="G217" s="37"/>
      <c r="H217" s="37"/>
      <c r="I217" s="233"/>
      <c r="J217" s="37"/>
      <c r="K217" s="37"/>
      <c r="L217" s="41"/>
      <c r="M217" s="247"/>
      <c r="N217" s="248"/>
      <c r="O217" s="249"/>
      <c r="P217" s="249"/>
      <c r="Q217" s="249"/>
      <c r="R217" s="249"/>
      <c r="S217" s="249"/>
      <c r="T217" s="250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147</v>
      </c>
      <c r="AU217" s="14" t="s">
        <v>83</v>
      </c>
    </row>
    <row r="218" s="2" customFormat="1" ht="6.96" customHeight="1">
      <c r="A218" s="35"/>
      <c r="B218" s="64"/>
      <c r="C218" s="65"/>
      <c r="D218" s="65"/>
      <c r="E218" s="65"/>
      <c r="F218" s="65"/>
      <c r="G218" s="65"/>
      <c r="H218" s="65"/>
      <c r="I218" s="65"/>
      <c r="J218" s="65"/>
      <c r="K218" s="65"/>
      <c r="L218" s="41"/>
      <c r="M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</row>
  </sheetData>
  <sheetProtection sheet="1" autoFilter="0" formatColumns="0" formatRows="0" objects="1" scenarios="1" spinCount="100000" saltValue="FcmFplwKoyLgQ5ZJmdjc4GNtQv3MnLRl+FXrhA7ckHBTX8tzd9v/176M2pQMcrGqY+T0i5vPTl1NpGWol0+z2g==" hashValue="BOmH0ulbXlgYHJCbKSryroIR62EMxS4xBh206gsW8LbmbbHlFQ4vUbP9iG6jsomU7eIiK6a3iTZLvsEoOlfwUw==" algorithmName="SHA-512" password="CC35"/>
  <autoFilter ref="C129:K21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83</v>
      </c>
    </row>
    <row r="4" s="1" customFormat="1" ht="24.96" customHeight="1">
      <c r="B4" s="17"/>
      <c r="D4" s="136" t="s">
        <v>105</v>
      </c>
      <c r="L4" s="17"/>
      <c r="M4" s="137" t="s">
        <v>10</v>
      </c>
      <c r="AT4" s="14" t="s">
        <v>30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16</v>
      </c>
      <c r="L6" s="17"/>
    </row>
    <row r="7" s="1" customFormat="1" ht="16.5" customHeight="1">
      <c r="B7" s="17"/>
      <c r="E7" s="139" t="str">
        <f>'Rekapitulace stavby'!K6</f>
        <v>Demolice objektů u OŘ Plzeň 2024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106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472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18</v>
      </c>
      <c r="E11" s="35"/>
      <c r="F11" s="141" t="s">
        <v>1</v>
      </c>
      <c r="G11" s="35"/>
      <c r="H11" s="35"/>
      <c r="I11" s="138" t="s">
        <v>19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20</v>
      </c>
      <c r="E12" s="35"/>
      <c r="F12" s="141" t="s">
        <v>21</v>
      </c>
      <c r="G12" s="35"/>
      <c r="H12" s="35"/>
      <c r="I12" s="138" t="s">
        <v>22</v>
      </c>
      <c r="J12" s="142" t="str">
        <f>'Rekapitulace stavby'!AN8</f>
        <v>6. 9. 2024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24</v>
      </c>
      <c r="E14" s="35"/>
      <c r="F14" s="35"/>
      <c r="G14" s="35"/>
      <c r="H14" s="35"/>
      <c r="I14" s="138" t="s">
        <v>25</v>
      </c>
      <c r="J14" s="141" t="str">
        <f>IF('Rekapitulace stavby'!AN10="","",'Rekapitulace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tr">
        <f>IF('Rekapitulace stavby'!E11="","",'Rekapitulace stavby'!E11)</f>
        <v xml:space="preserve"> </v>
      </c>
      <c r="F15" s="35"/>
      <c r="G15" s="35"/>
      <c r="H15" s="35"/>
      <c r="I15" s="138" t="s">
        <v>26</v>
      </c>
      <c r="J15" s="141" t="str">
        <f>IF('Rekapitulace stavby'!AN11="","",'Rekapitulace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27</v>
      </c>
      <c r="E17" s="35"/>
      <c r="F17" s="35"/>
      <c r="G17" s="35"/>
      <c r="H17" s="35"/>
      <c r="I17" s="13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29</v>
      </c>
      <c r="E20" s="35"/>
      <c r="F20" s="35"/>
      <c r="G20" s="35"/>
      <c r="H20" s="35"/>
      <c r="I20" s="138" t="s">
        <v>25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26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31</v>
      </c>
      <c r="E23" s="35"/>
      <c r="F23" s="35"/>
      <c r="G23" s="35"/>
      <c r="H23" s="35"/>
      <c r="I23" s="138" t="s">
        <v>25</v>
      </c>
      <c r="J23" s="141" t="str">
        <f>IF('Rekapitulace stavby'!AN19="","",'Rekapitulace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tr">
        <f>IF('Rekapitulace stavby'!E20="","",'Rekapitulace stavby'!E20)</f>
        <v xml:space="preserve"> </v>
      </c>
      <c r="F24" s="35"/>
      <c r="G24" s="35"/>
      <c r="H24" s="35"/>
      <c r="I24" s="138" t="s">
        <v>26</v>
      </c>
      <c r="J24" s="141" t="str">
        <f>IF('Rekapitulace stavby'!AN20="","",'Rekapitulace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32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33</v>
      </c>
      <c r="E30" s="35"/>
      <c r="F30" s="35"/>
      <c r="G30" s="35"/>
      <c r="H30" s="35"/>
      <c r="I30" s="35"/>
      <c r="J30" s="149">
        <f>ROUND(J127,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35</v>
      </c>
      <c r="G32" s="35"/>
      <c r="H32" s="35"/>
      <c r="I32" s="150" t="s">
        <v>34</v>
      </c>
      <c r="J32" s="150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37</v>
      </c>
      <c r="E33" s="138" t="s">
        <v>38</v>
      </c>
      <c r="F33" s="152">
        <f>ROUND((SUM(BE127:BE172)),  2)</f>
        <v>0</v>
      </c>
      <c r="G33" s="35"/>
      <c r="H33" s="35"/>
      <c r="I33" s="153">
        <v>0.20999999999999999</v>
      </c>
      <c r="J33" s="152">
        <f>ROUND(((SUM(BE127:BE172))*I33),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39</v>
      </c>
      <c r="F34" s="152">
        <f>ROUND((SUM(BF127:BF172)),  2)</f>
        <v>0</v>
      </c>
      <c r="G34" s="35"/>
      <c r="H34" s="35"/>
      <c r="I34" s="153">
        <v>0.12</v>
      </c>
      <c r="J34" s="152">
        <f>ROUND(((SUM(BF127:BF172))*I34),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37</v>
      </c>
      <c r="E35" s="138" t="s">
        <v>40</v>
      </c>
      <c r="F35" s="152">
        <f>ROUND((SUM(BG127:BG172)),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41</v>
      </c>
      <c r="F36" s="152">
        <f>ROUND((SUM(BH127:BH172)),  2)</f>
        <v>0</v>
      </c>
      <c r="G36" s="35"/>
      <c r="H36" s="35"/>
      <c r="I36" s="153">
        <v>0.12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42</v>
      </c>
      <c r="F37" s="152">
        <f>ROUND((SUM(BI127:BI172)),  2)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Demolice objektů u OŘ Plzeň 2024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 xml:space="preserve">SO 06 - Demolice skladu Mutěnín 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7" t="str">
        <f>IF(J12="","",J12)</f>
        <v>6. 9. 2024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111</v>
      </c>
      <c r="D96" s="37"/>
      <c r="E96" s="37"/>
      <c r="F96" s="37"/>
      <c r="G96" s="37"/>
      <c r="H96" s="37"/>
      <c r="I96" s="37"/>
      <c r="J96" s="108">
        <f>J127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J129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J142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J145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J156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118</v>
      </c>
      <c r="E102" s="180"/>
      <c r="F102" s="180"/>
      <c r="G102" s="180"/>
      <c r="H102" s="180"/>
      <c r="I102" s="180"/>
      <c r="J102" s="181">
        <f>J159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119</v>
      </c>
      <c r="E103" s="186"/>
      <c r="F103" s="186"/>
      <c r="G103" s="186"/>
      <c r="H103" s="186"/>
      <c r="I103" s="186"/>
      <c r="J103" s="187">
        <f>J160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120</v>
      </c>
      <c r="E104" s="180"/>
      <c r="F104" s="180"/>
      <c r="G104" s="180"/>
      <c r="H104" s="180"/>
      <c r="I104" s="180"/>
      <c r="J104" s="181">
        <f>J163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J164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J167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123</v>
      </c>
      <c r="E107" s="186"/>
      <c r="F107" s="186"/>
      <c r="G107" s="186"/>
      <c r="H107" s="186"/>
      <c r="I107" s="186"/>
      <c r="J107" s="187">
        <f>J170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1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124</v>
      </c>
      <c r="D114" s="37"/>
      <c r="E114" s="37"/>
      <c r="F114" s="37"/>
      <c r="G114" s="37"/>
      <c r="H114" s="37"/>
      <c r="I114" s="37"/>
      <c r="J114" s="37"/>
      <c r="K114" s="3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2" t="str">
        <f>E7</f>
        <v>Demolice objektů u OŘ Plzeň 2024</v>
      </c>
      <c r="F117" s="29"/>
      <c r="G117" s="29"/>
      <c r="H117" s="29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106</v>
      </c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4" t="str">
        <f>E9</f>
        <v xml:space="preserve">SO 06 - Demolice skladu Mutěnín </v>
      </c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7" t="str">
        <f>IF(J12="","",J12)</f>
        <v>6. 9. 2024</v>
      </c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 </v>
      </c>
      <c r="G123" s="37"/>
      <c r="H123" s="37"/>
      <c r="I123" s="29" t="s">
        <v>29</v>
      </c>
      <c r="J123" s="33" t="str">
        <f>E21</f>
        <v xml:space="preserve"> </v>
      </c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7"/>
      <c r="E124" s="37"/>
      <c r="F124" s="24" t="str">
        <f>IF(E18="","",E18)</f>
        <v>Vyplň údaj</v>
      </c>
      <c r="G124" s="37"/>
      <c r="H124" s="37"/>
      <c r="I124" s="29" t="s">
        <v>31</v>
      </c>
      <c r="J124" s="33" t="str">
        <f>E24</f>
        <v xml:space="preserve"> 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9"/>
      <c r="B126" s="190"/>
      <c r="C126" s="191" t="s">
        <v>125</v>
      </c>
      <c r="D126" s="192" t="s">
        <v>58</v>
      </c>
      <c r="E126" s="192" t="s">
        <v>54</v>
      </c>
      <c r="F126" s="192" t="s">
        <v>55</v>
      </c>
      <c r="G126" s="192" t="s">
        <v>126</v>
      </c>
      <c r="H126" s="192" t="s">
        <v>127</v>
      </c>
      <c r="I126" s="192" t="s">
        <v>128</v>
      </c>
      <c r="J126" s="193" t="s">
        <v>110</v>
      </c>
      <c r="K126" s="194" t="s">
        <v>129</v>
      </c>
      <c r="L126" s="195"/>
      <c r="M126" s="98" t="s">
        <v>1</v>
      </c>
      <c r="N126" s="99" t="s">
        <v>37</v>
      </c>
      <c r="O126" s="99" t="s">
        <v>130</v>
      </c>
      <c r="P126" s="99" t="s">
        <v>131</v>
      </c>
      <c r="Q126" s="99" t="s">
        <v>132</v>
      </c>
      <c r="R126" s="99" t="s">
        <v>133</v>
      </c>
      <c r="S126" s="99" t="s">
        <v>134</v>
      </c>
      <c r="T126" s="100" t="s">
        <v>135</v>
      </c>
      <c r="U126" s="189"/>
      <c r="V126" s="189"/>
      <c r="W126" s="189"/>
      <c r="X126" s="189"/>
      <c r="Y126" s="189"/>
      <c r="Z126" s="189"/>
      <c r="AA126" s="189"/>
      <c r="AB126" s="189"/>
      <c r="AC126" s="189"/>
      <c r="AD126" s="189"/>
      <c r="AE126" s="189"/>
    </row>
    <row r="127" s="2" customFormat="1" ht="22.8" customHeight="1">
      <c r="A127" s="35"/>
      <c r="B127" s="36"/>
      <c r="C127" s="105" t="s">
        <v>136</v>
      </c>
      <c r="D127" s="37"/>
      <c r="E127" s="37"/>
      <c r="F127" s="37"/>
      <c r="G127" s="37"/>
      <c r="H127" s="37"/>
      <c r="I127" s="37"/>
      <c r="J127" s="196">
        <f>BK127</f>
        <v>0</v>
      </c>
      <c r="K127" s="37"/>
      <c r="L127" s="41"/>
      <c r="M127" s="101"/>
      <c r="N127" s="197"/>
      <c r="O127" s="102"/>
      <c r="P127" s="198">
        <f>P128+P159+P163</f>
        <v>0</v>
      </c>
      <c r="Q127" s="102"/>
      <c r="R127" s="198">
        <f>R128+R159+R163</f>
        <v>4.5004</v>
      </c>
      <c r="S127" s="102"/>
      <c r="T127" s="199">
        <f>T128+T159+T163</f>
        <v>8.7973663999999996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72</v>
      </c>
      <c r="AU127" s="14" t="s">
        <v>112</v>
      </c>
      <c r="BK127" s="200">
        <f>BK128+BK159+BK163</f>
        <v>0</v>
      </c>
    </row>
    <row r="128" s="12" customFormat="1" ht="25.92" customHeight="1">
      <c r="A128" s="12"/>
      <c r="B128" s="201"/>
      <c r="C128" s="202"/>
      <c r="D128" s="203" t="s">
        <v>72</v>
      </c>
      <c r="E128" s="204" t="s">
        <v>137</v>
      </c>
      <c r="F128" s="204" t="s">
        <v>138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P129+P142+P145+P156</f>
        <v>0</v>
      </c>
      <c r="Q128" s="209"/>
      <c r="R128" s="210">
        <f>R129+R142+R145+R156</f>
        <v>4.5004</v>
      </c>
      <c r="S128" s="209"/>
      <c r="T128" s="211">
        <f>T129+T142+T145+T156</f>
        <v>8.6989999999999998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81</v>
      </c>
      <c r="AT128" s="213" t="s">
        <v>72</v>
      </c>
      <c r="AU128" s="213" t="s">
        <v>73</v>
      </c>
      <c r="AY128" s="212" t="s">
        <v>139</v>
      </c>
      <c r="BK128" s="214">
        <f>BK129+BK142+BK145+BK156</f>
        <v>0</v>
      </c>
    </row>
    <row r="129" s="12" customFormat="1" ht="22.8" customHeight="1">
      <c r="A129" s="12"/>
      <c r="B129" s="201"/>
      <c r="C129" s="202"/>
      <c r="D129" s="203" t="s">
        <v>72</v>
      </c>
      <c r="E129" s="215" t="s">
        <v>81</v>
      </c>
      <c r="F129" s="215" t="s">
        <v>140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SUM(P130:P141)</f>
        <v>0</v>
      </c>
      <c r="Q129" s="209"/>
      <c r="R129" s="210">
        <f>SUM(R130:R141)</f>
        <v>4.5004</v>
      </c>
      <c r="S129" s="209"/>
      <c r="T129" s="211">
        <f>SUM(T130:T141)</f>
        <v>7.0999999999999996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81</v>
      </c>
      <c r="AT129" s="213" t="s">
        <v>72</v>
      </c>
      <c r="AU129" s="213" t="s">
        <v>81</v>
      </c>
      <c r="AY129" s="212" t="s">
        <v>139</v>
      </c>
      <c r="BK129" s="214">
        <f>SUM(BK130:BK141)</f>
        <v>0</v>
      </c>
    </row>
    <row r="130" s="2" customFormat="1" ht="16.5" customHeight="1">
      <c r="A130" s="35"/>
      <c r="B130" s="36"/>
      <c r="C130" s="217" t="s">
        <v>81</v>
      </c>
      <c r="D130" s="217" t="s">
        <v>141</v>
      </c>
      <c r="E130" s="218" t="s">
        <v>473</v>
      </c>
      <c r="F130" s="219" t="s">
        <v>474</v>
      </c>
      <c r="G130" s="220" t="s">
        <v>151</v>
      </c>
      <c r="H130" s="221">
        <v>20</v>
      </c>
      <c r="I130" s="222"/>
      <c r="J130" s="223">
        <f>ROUND(I130*H130,2)</f>
        <v>0</v>
      </c>
      <c r="K130" s="224"/>
      <c r="L130" s="41"/>
      <c r="M130" s="225" t="s">
        <v>1</v>
      </c>
      <c r="N130" s="226" t="s">
        <v>40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0.35499999999999998</v>
      </c>
      <c r="T130" s="228">
        <f>S130*H130</f>
        <v>7.0999999999999996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214</v>
      </c>
      <c r="AT130" s="229" t="s">
        <v>141</v>
      </c>
      <c r="AU130" s="229" t="s">
        <v>83</v>
      </c>
      <c r="AY130" s="14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145</v>
      </c>
      <c r="BK130" s="230">
        <f>ROUND(I130*H130,2)</f>
        <v>0</v>
      </c>
      <c r="BL130" s="14" t="s">
        <v>214</v>
      </c>
      <c r="BM130" s="229" t="s">
        <v>475</v>
      </c>
    </row>
    <row r="131" s="2" customFormat="1">
      <c r="A131" s="35"/>
      <c r="B131" s="36"/>
      <c r="C131" s="37"/>
      <c r="D131" s="231" t="s">
        <v>147</v>
      </c>
      <c r="E131" s="37"/>
      <c r="F131" s="232" t="s">
        <v>476</v>
      </c>
      <c r="G131" s="37"/>
      <c r="H131" s="37"/>
      <c r="I131" s="233"/>
      <c r="J131" s="37"/>
      <c r="K131" s="37"/>
      <c r="L131" s="41"/>
      <c r="M131" s="234"/>
      <c r="N131" s="235"/>
      <c r="O131" s="89"/>
      <c r="P131" s="89"/>
      <c r="Q131" s="89"/>
      <c r="R131" s="89"/>
      <c r="S131" s="89"/>
      <c r="T131" s="90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147</v>
      </c>
      <c r="AU131" s="14" t="s">
        <v>83</v>
      </c>
    </row>
    <row r="132" s="2" customFormat="1" ht="33" customHeight="1">
      <c r="A132" s="35"/>
      <c r="B132" s="36"/>
      <c r="C132" s="217" t="s">
        <v>83</v>
      </c>
      <c r="D132" s="217" t="s">
        <v>141</v>
      </c>
      <c r="E132" s="218" t="s">
        <v>142</v>
      </c>
      <c r="F132" s="219" t="s">
        <v>143</v>
      </c>
      <c r="G132" s="220" t="s">
        <v>144</v>
      </c>
      <c r="H132" s="221">
        <v>6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40</v>
      </c>
      <c r="O132" s="89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145</v>
      </c>
      <c r="AT132" s="229" t="s">
        <v>141</v>
      </c>
      <c r="AU132" s="229" t="s">
        <v>83</v>
      </c>
      <c r="AY132" s="14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145</v>
      </c>
      <c r="BK132" s="230">
        <f>ROUND(I132*H132,2)</f>
        <v>0</v>
      </c>
      <c r="BL132" s="14" t="s">
        <v>145</v>
      </c>
      <c r="BM132" s="229" t="s">
        <v>477</v>
      </c>
    </row>
    <row r="133" s="2" customFormat="1">
      <c r="A133" s="35"/>
      <c r="B133" s="36"/>
      <c r="C133" s="37"/>
      <c r="D133" s="231" t="s">
        <v>147</v>
      </c>
      <c r="E133" s="37"/>
      <c r="F133" s="232" t="s">
        <v>148</v>
      </c>
      <c r="G133" s="37"/>
      <c r="H133" s="37"/>
      <c r="I133" s="233"/>
      <c r="J133" s="37"/>
      <c r="K133" s="37"/>
      <c r="L133" s="41"/>
      <c r="M133" s="234"/>
      <c r="N133" s="235"/>
      <c r="O133" s="89"/>
      <c r="P133" s="89"/>
      <c r="Q133" s="89"/>
      <c r="R133" s="89"/>
      <c r="S133" s="89"/>
      <c r="T133" s="90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147</v>
      </c>
      <c r="AU133" s="14" t="s">
        <v>83</v>
      </c>
    </row>
    <row r="134" s="2" customFormat="1" ht="24.15" customHeight="1">
      <c r="A134" s="35"/>
      <c r="B134" s="36"/>
      <c r="C134" s="217" t="s">
        <v>154</v>
      </c>
      <c r="D134" s="217" t="s">
        <v>141</v>
      </c>
      <c r="E134" s="218" t="s">
        <v>149</v>
      </c>
      <c r="F134" s="219" t="s">
        <v>150</v>
      </c>
      <c r="G134" s="220" t="s">
        <v>151</v>
      </c>
      <c r="H134" s="221">
        <v>20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40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145</v>
      </c>
      <c r="AT134" s="229" t="s">
        <v>141</v>
      </c>
      <c r="AU134" s="229" t="s">
        <v>83</v>
      </c>
      <c r="AY134" s="14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145</v>
      </c>
      <c r="BK134" s="230">
        <f>ROUND(I134*H134,2)</f>
        <v>0</v>
      </c>
      <c r="BL134" s="14" t="s">
        <v>145</v>
      </c>
      <c r="BM134" s="229" t="s">
        <v>478</v>
      </c>
    </row>
    <row r="135" s="2" customFormat="1">
      <c r="A135" s="35"/>
      <c r="B135" s="36"/>
      <c r="C135" s="37"/>
      <c r="D135" s="231" t="s">
        <v>147</v>
      </c>
      <c r="E135" s="37"/>
      <c r="F135" s="232" t="s">
        <v>153</v>
      </c>
      <c r="G135" s="37"/>
      <c r="H135" s="37"/>
      <c r="I135" s="233"/>
      <c r="J135" s="37"/>
      <c r="K135" s="37"/>
      <c r="L135" s="41"/>
      <c r="M135" s="234"/>
      <c r="N135" s="235"/>
      <c r="O135" s="89"/>
      <c r="P135" s="89"/>
      <c r="Q135" s="89"/>
      <c r="R135" s="89"/>
      <c r="S135" s="89"/>
      <c r="T135" s="9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147</v>
      </c>
      <c r="AU135" s="14" t="s">
        <v>83</v>
      </c>
    </row>
    <row r="136" s="2" customFormat="1" ht="16.5" customHeight="1">
      <c r="A136" s="35"/>
      <c r="B136" s="36"/>
      <c r="C136" s="236" t="s">
        <v>145</v>
      </c>
      <c r="D136" s="236" t="s">
        <v>155</v>
      </c>
      <c r="E136" s="237" t="s">
        <v>156</v>
      </c>
      <c r="F136" s="238" t="s">
        <v>157</v>
      </c>
      <c r="G136" s="239" t="s">
        <v>158</v>
      </c>
      <c r="H136" s="240">
        <v>4.5</v>
      </c>
      <c r="I136" s="241"/>
      <c r="J136" s="242">
        <f>ROUND(I136*H136,2)</f>
        <v>0</v>
      </c>
      <c r="K136" s="243"/>
      <c r="L136" s="244"/>
      <c r="M136" s="245" t="s">
        <v>1</v>
      </c>
      <c r="N136" s="246" t="s">
        <v>40</v>
      </c>
      <c r="O136" s="89"/>
      <c r="P136" s="227">
        <f>O136*H136</f>
        <v>0</v>
      </c>
      <c r="Q136" s="227">
        <v>1</v>
      </c>
      <c r="R136" s="227">
        <f>Q136*H136</f>
        <v>4.5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159</v>
      </c>
      <c r="AT136" s="229" t="s">
        <v>155</v>
      </c>
      <c r="AU136" s="229" t="s">
        <v>83</v>
      </c>
      <c r="AY136" s="14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145</v>
      </c>
      <c r="BK136" s="230">
        <f>ROUND(I136*H136,2)</f>
        <v>0</v>
      </c>
      <c r="BL136" s="14" t="s">
        <v>145</v>
      </c>
      <c r="BM136" s="229" t="s">
        <v>479</v>
      </c>
    </row>
    <row r="137" s="2" customFormat="1">
      <c r="A137" s="35"/>
      <c r="B137" s="36"/>
      <c r="C137" s="37"/>
      <c r="D137" s="231" t="s">
        <v>147</v>
      </c>
      <c r="E137" s="37"/>
      <c r="F137" s="232" t="s">
        <v>157</v>
      </c>
      <c r="G137" s="37"/>
      <c r="H137" s="37"/>
      <c r="I137" s="233"/>
      <c r="J137" s="37"/>
      <c r="K137" s="37"/>
      <c r="L137" s="41"/>
      <c r="M137" s="234"/>
      <c r="N137" s="235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147</v>
      </c>
      <c r="AU137" s="14" t="s">
        <v>83</v>
      </c>
    </row>
    <row r="138" s="2" customFormat="1" ht="24.15" customHeight="1">
      <c r="A138" s="35"/>
      <c r="B138" s="36"/>
      <c r="C138" s="217" t="s">
        <v>165</v>
      </c>
      <c r="D138" s="217" t="s">
        <v>141</v>
      </c>
      <c r="E138" s="218" t="s">
        <v>161</v>
      </c>
      <c r="F138" s="219" t="s">
        <v>162</v>
      </c>
      <c r="G138" s="220" t="s">
        <v>151</v>
      </c>
      <c r="H138" s="221">
        <v>20</v>
      </c>
      <c r="I138" s="222"/>
      <c r="J138" s="223">
        <f>ROUND(I138*H138,2)</f>
        <v>0</v>
      </c>
      <c r="K138" s="224"/>
      <c r="L138" s="41"/>
      <c r="M138" s="225" t="s">
        <v>1</v>
      </c>
      <c r="N138" s="226" t="s">
        <v>40</v>
      </c>
      <c r="O138" s="89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145</v>
      </c>
      <c r="AT138" s="229" t="s">
        <v>141</v>
      </c>
      <c r="AU138" s="229" t="s">
        <v>83</v>
      </c>
      <c r="AY138" s="14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145</v>
      </c>
      <c r="BK138" s="230">
        <f>ROUND(I138*H138,2)</f>
        <v>0</v>
      </c>
      <c r="BL138" s="14" t="s">
        <v>145</v>
      </c>
      <c r="BM138" s="229" t="s">
        <v>480</v>
      </c>
    </row>
    <row r="139" s="2" customFormat="1">
      <c r="A139" s="35"/>
      <c r="B139" s="36"/>
      <c r="C139" s="37"/>
      <c r="D139" s="231" t="s">
        <v>147</v>
      </c>
      <c r="E139" s="37"/>
      <c r="F139" s="232" t="s">
        <v>164</v>
      </c>
      <c r="G139" s="37"/>
      <c r="H139" s="37"/>
      <c r="I139" s="233"/>
      <c r="J139" s="37"/>
      <c r="K139" s="37"/>
      <c r="L139" s="41"/>
      <c r="M139" s="234"/>
      <c r="N139" s="235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147</v>
      </c>
      <c r="AU139" s="14" t="s">
        <v>83</v>
      </c>
    </row>
    <row r="140" s="2" customFormat="1" ht="16.5" customHeight="1">
      <c r="A140" s="35"/>
      <c r="B140" s="36"/>
      <c r="C140" s="236" t="s">
        <v>172</v>
      </c>
      <c r="D140" s="236" t="s">
        <v>155</v>
      </c>
      <c r="E140" s="237" t="s">
        <v>166</v>
      </c>
      <c r="F140" s="238" t="s">
        <v>167</v>
      </c>
      <c r="G140" s="239" t="s">
        <v>168</v>
      </c>
      <c r="H140" s="240">
        <v>0.40000000000000002</v>
      </c>
      <c r="I140" s="241"/>
      <c r="J140" s="242">
        <f>ROUND(I140*H140,2)</f>
        <v>0</v>
      </c>
      <c r="K140" s="243"/>
      <c r="L140" s="244"/>
      <c r="M140" s="245" t="s">
        <v>1</v>
      </c>
      <c r="N140" s="246" t="s">
        <v>40</v>
      </c>
      <c r="O140" s="89"/>
      <c r="P140" s="227">
        <f>O140*H140</f>
        <v>0</v>
      </c>
      <c r="Q140" s="227">
        <v>0.001</v>
      </c>
      <c r="R140" s="227">
        <f>Q140*H140</f>
        <v>0.00040000000000000002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159</v>
      </c>
      <c r="AT140" s="229" t="s">
        <v>155</v>
      </c>
      <c r="AU140" s="229" t="s">
        <v>83</v>
      </c>
      <c r="AY140" s="14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145</v>
      </c>
      <c r="BK140" s="230">
        <f>ROUND(I140*H140,2)</f>
        <v>0</v>
      </c>
      <c r="BL140" s="14" t="s">
        <v>145</v>
      </c>
      <c r="BM140" s="229" t="s">
        <v>481</v>
      </c>
    </row>
    <row r="141" s="2" customFormat="1">
      <c r="A141" s="35"/>
      <c r="B141" s="36"/>
      <c r="C141" s="37"/>
      <c r="D141" s="231" t="s">
        <v>147</v>
      </c>
      <c r="E141" s="37"/>
      <c r="F141" s="232" t="s">
        <v>167</v>
      </c>
      <c r="G141" s="37"/>
      <c r="H141" s="37"/>
      <c r="I141" s="233"/>
      <c r="J141" s="37"/>
      <c r="K141" s="37"/>
      <c r="L141" s="41"/>
      <c r="M141" s="234"/>
      <c r="N141" s="235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147</v>
      </c>
      <c r="AU141" s="14" t="s">
        <v>83</v>
      </c>
    </row>
    <row r="142" s="12" customFormat="1" ht="22.8" customHeight="1">
      <c r="A142" s="12"/>
      <c r="B142" s="201"/>
      <c r="C142" s="202"/>
      <c r="D142" s="203" t="s">
        <v>72</v>
      </c>
      <c r="E142" s="215" t="s">
        <v>170</v>
      </c>
      <c r="F142" s="215" t="s">
        <v>171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SUM(P143:P144)</f>
        <v>0</v>
      </c>
      <c r="Q142" s="209"/>
      <c r="R142" s="210">
        <f>SUM(R143:R144)</f>
        <v>0</v>
      </c>
      <c r="S142" s="209"/>
      <c r="T142" s="211">
        <f>SUM(T143:T144)</f>
        <v>1.599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81</v>
      </c>
      <c r="AT142" s="213" t="s">
        <v>72</v>
      </c>
      <c r="AU142" s="213" t="s">
        <v>81</v>
      </c>
      <c r="AY142" s="212" t="s">
        <v>139</v>
      </c>
      <c r="BK142" s="214">
        <f>SUM(BK143:BK144)</f>
        <v>0</v>
      </c>
    </row>
    <row r="143" s="2" customFormat="1" ht="24.15" customHeight="1">
      <c r="A143" s="35"/>
      <c r="B143" s="36"/>
      <c r="C143" s="217" t="s">
        <v>179</v>
      </c>
      <c r="D143" s="217" t="s">
        <v>141</v>
      </c>
      <c r="E143" s="218" t="s">
        <v>247</v>
      </c>
      <c r="F143" s="219" t="s">
        <v>248</v>
      </c>
      <c r="G143" s="220" t="s">
        <v>144</v>
      </c>
      <c r="H143" s="221">
        <v>41</v>
      </c>
      <c r="I143" s="222"/>
      <c r="J143" s="223">
        <f>ROUND(I143*H143,2)</f>
        <v>0</v>
      </c>
      <c r="K143" s="224"/>
      <c r="L143" s="41"/>
      <c r="M143" s="225" t="s">
        <v>1</v>
      </c>
      <c r="N143" s="226" t="s">
        <v>40</v>
      </c>
      <c r="O143" s="89"/>
      <c r="P143" s="227">
        <f>O143*H143</f>
        <v>0</v>
      </c>
      <c r="Q143" s="227">
        <v>0</v>
      </c>
      <c r="R143" s="227">
        <f>Q143*H143</f>
        <v>0</v>
      </c>
      <c r="S143" s="227">
        <v>0.039</v>
      </c>
      <c r="T143" s="228">
        <f>S143*H143</f>
        <v>1.599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145</v>
      </c>
      <c r="AT143" s="229" t="s">
        <v>141</v>
      </c>
      <c r="AU143" s="229" t="s">
        <v>83</v>
      </c>
      <c r="AY143" s="14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145</v>
      </c>
      <c r="BK143" s="230">
        <f>ROUND(I143*H143,2)</f>
        <v>0</v>
      </c>
      <c r="BL143" s="14" t="s">
        <v>145</v>
      </c>
      <c r="BM143" s="229" t="s">
        <v>482</v>
      </c>
    </row>
    <row r="144" s="2" customFormat="1">
      <c r="A144" s="35"/>
      <c r="B144" s="36"/>
      <c r="C144" s="37"/>
      <c r="D144" s="231" t="s">
        <v>147</v>
      </c>
      <c r="E144" s="37"/>
      <c r="F144" s="232" t="s">
        <v>250</v>
      </c>
      <c r="G144" s="37"/>
      <c r="H144" s="37"/>
      <c r="I144" s="233"/>
      <c r="J144" s="37"/>
      <c r="K144" s="37"/>
      <c r="L144" s="41"/>
      <c r="M144" s="234"/>
      <c r="N144" s="235"/>
      <c r="O144" s="89"/>
      <c r="P144" s="89"/>
      <c r="Q144" s="89"/>
      <c r="R144" s="89"/>
      <c r="S144" s="89"/>
      <c r="T144" s="9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147</v>
      </c>
      <c r="AU144" s="14" t="s">
        <v>83</v>
      </c>
    </row>
    <row r="145" s="12" customFormat="1" ht="22.8" customHeight="1">
      <c r="A145" s="12"/>
      <c r="B145" s="201"/>
      <c r="C145" s="202"/>
      <c r="D145" s="203" t="s">
        <v>72</v>
      </c>
      <c r="E145" s="215" t="s">
        <v>177</v>
      </c>
      <c r="F145" s="215" t="s">
        <v>178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SUM(P146:P155)</f>
        <v>0</v>
      </c>
      <c r="Q145" s="209"/>
      <c r="R145" s="210">
        <f>SUM(R146:R155)</f>
        <v>0</v>
      </c>
      <c r="S145" s="209"/>
      <c r="T145" s="211">
        <f>SUM(T146:T155)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81</v>
      </c>
      <c r="AT145" s="213" t="s">
        <v>72</v>
      </c>
      <c r="AU145" s="213" t="s">
        <v>81</v>
      </c>
      <c r="AY145" s="212" t="s">
        <v>139</v>
      </c>
      <c r="BK145" s="214">
        <f>SUM(BK146:BK155)</f>
        <v>0</v>
      </c>
    </row>
    <row r="146" s="2" customFormat="1" ht="16.5" customHeight="1">
      <c r="A146" s="35"/>
      <c r="B146" s="36"/>
      <c r="C146" s="217" t="s">
        <v>159</v>
      </c>
      <c r="D146" s="217" t="s">
        <v>141</v>
      </c>
      <c r="E146" s="218" t="s">
        <v>180</v>
      </c>
      <c r="F146" s="219" t="s">
        <v>181</v>
      </c>
      <c r="G146" s="220" t="s">
        <v>158</v>
      </c>
      <c r="H146" s="221">
        <v>8.7970000000000006</v>
      </c>
      <c r="I146" s="222"/>
      <c r="J146" s="223">
        <f>ROUND(I146*H146,2)</f>
        <v>0</v>
      </c>
      <c r="K146" s="224"/>
      <c r="L146" s="41"/>
      <c r="M146" s="225" t="s">
        <v>1</v>
      </c>
      <c r="N146" s="226" t="s">
        <v>40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145</v>
      </c>
      <c r="AT146" s="229" t="s">
        <v>141</v>
      </c>
      <c r="AU146" s="229" t="s">
        <v>83</v>
      </c>
      <c r="AY146" s="14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145</v>
      </c>
      <c r="BK146" s="230">
        <f>ROUND(I146*H146,2)</f>
        <v>0</v>
      </c>
      <c r="BL146" s="14" t="s">
        <v>145</v>
      </c>
      <c r="BM146" s="229" t="s">
        <v>483</v>
      </c>
    </row>
    <row r="147" s="2" customFormat="1">
      <c r="A147" s="35"/>
      <c r="B147" s="36"/>
      <c r="C147" s="37"/>
      <c r="D147" s="231" t="s">
        <v>147</v>
      </c>
      <c r="E147" s="37"/>
      <c r="F147" s="232" t="s">
        <v>183</v>
      </c>
      <c r="G147" s="37"/>
      <c r="H147" s="37"/>
      <c r="I147" s="233"/>
      <c r="J147" s="37"/>
      <c r="K147" s="37"/>
      <c r="L147" s="41"/>
      <c r="M147" s="234"/>
      <c r="N147" s="235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147</v>
      </c>
      <c r="AU147" s="14" t="s">
        <v>83</v>
      </c>
    </row>
    <row r="148" s="2" customFormat="1" ht="24.15" customHeight="1">
      <c r="A148" s="35"/>
      <c r="B148" s="36"/>
      <c r="C148" s="217" t="s">
        <v>170</v>
      </c>
      <c r="D148" s="217" t="s">
        <v>141</v>
      </c>
      <c r="E148" s="218" t="s">
        <v>184</v>
      </c>
      <c r="F148" s="219" t="s">
        <v>185</v>
      </c>
      <c r="G148" s="220" t="s">
        <v>158</v>
      </c>
      <c r="H148" s="221">
        <v>8.7970000000000006</v>
      </c>
      <c r="I148" s="222"/>
      <c r="J148" s="223">
        <f>ROUND(I148*H148,2)</f>
        <v>0</v>
      </c>
      <c r="K148" s="224"/>
      <c r="L148" s="41"/>
      <c r="M148" s="225" t="s">
        <v>1</v>
      </c>
      <c r="N148" s="226" t="s">
        <v>40</v>
      </c>
      <c r="O148" s="89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145</v>
      </c>
      <c r="AT148" s="229" t="s">
        <v>141</v>
      </c>
      <c r="AU148" s="229" t="s">
        <v>83</v>
      </c>
      <c r="AY148" s="14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145</v>
      </c>
      <c r="BK148" s="230">
        <f>ROUND(I148*H148,2)</f>
        <v>0</v>
      </c>
      <c r="BL148" s="14" t="s">
        <v>145</v>
      </c>
      <c r="BM148" s="229" t="s">
        <v>484</v>
      </c>
    </row>
    <row r="149" s="2" customFormat="1">
      <c r="A149" s="35"/>
      <c r="B149" s="36"/>
      <c r="C149" s="37"/>
      <c r="D149" s="231" t="s">
        <v>147</v>
      </c>
      <c r="E149" s="37"/>
      <c r="F149" s="232" t="s">
        <v>187</v>
      </c>
      <c r="G149" s="37"/>
      <c r="H149" s="37"/>
      <c r="I149" s="233"/>
      <c r="J149" s="37"/>
      <c r="K149" s="37"/>
      <c r="L149" s="41"/>
      <c r="M149" s="234"/>
      <c r="N149" s="235"/>
      <c r="O149" s="89"/>
      <c r="P149" s="89"/>
      <c r="Q149" s="89"/>
      <c r="R149" s="89"/>
      <c r="S149" s="89"/>
      <c r="T149" s="90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147</v>
      </c>
      <c r="AU149" s="14" t="s">
        <v>83</v>
      </c>
    </row>
    <row r="150" s="2" customFormat="1" ht="24.15" customHeight="1">
      <c r="A150" s="35"/>
      <c r="B150" s="36"/>
      <c r="C150" s="217" t="s">
        <v>192</v>
      </c>
      <c r="D150" s="217" t="s">
        <v>141</v>
      </c>
      <c r="E150" s="218" t="s">
        <v>188</v>
      </c>
      <c r="F150" s="219" t="s">
        <v>189</v>
      </c>
      <c r="G150" s="220" t="s">
        <v>158</v>
      </c>
      <c r="H150" s="221">
        <v>131.95500000000001</v>
      </c>
      <c r="I150" s="222"/>
      <c r="J150" s="223">
        <f>ROUND(I150*H150,2)</f>
        <v>0</v>
      </c>
      <c r="K150" s="224"/>
      <c r="L150" s="41"/>
      <c r="M150" s="225" t="s">
        <v>1</v>
      </c>
      <c r="N150" s="226" t="s">
        <v>40</v>
      </c>
      <c r="O150" s="89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145</v>
      </c>
      <c r="AT150" s="229" t="s">
        <v>141</v>
      </c>
      <c r="AU150" s="229" t="s">
        <v>83</v>
      </c>
      <c r="AY150" s="14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145</v>
      </c>
      <c r="BK150" s="230">
        <f>ROUND(I150*H150,2)</f>
        <v>0</v>
      </c>
      <c r="BL150" s="14" t="s">
        <v>145</v>
      </c>
      <c r="BM150" s="229" t="s">
        <v>485</v>
      </c>
    </row>
    <row r="151" s="2" customFormat="1">
      <c r="A151" s="35"/>
      <c r="B151" s="36"/>
      <c r="C151" s="37"/>
      <c r="D151" s="231" t="s">
        <v>147</v>
      </c>
      <c r="E151" s="37"/>
      <c r="F151" s="232" t="s">
        <v>191</v>
      </c>
      <c r="G151" s="37"/>
      <c r="H151" s="37"/>
      <c r="I151" s="233"/>
      <c r="J151" s="37"/>
      <c r="K151" s="37"/>
      <c r="L151" s="41"/>
      <c r="M151" s="234"/>
      <c r="N151" s="235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147</v>
      </c>
      <c r="AU151" s="14" t="s">
        <v>83</v>
      </c>
    </row>
    <row r="152" s="2" customFormat="1" ht="33" customHeight="1">
      <c r="A152" s="35"/>
      <c r="B152" s="36"/>
      <c r="C152" s="217" t="s">
        <v>197</v>
      </c>
      <c r="D152" s="217" t="s">
        <v>141</v>
      </c>
      <c r="E152" s="218" t="s">
        <v>254</v>
      </c>
      <c r="F152" s="219" t="s">
        <v>255</v>
      </c>
      <c r="G152" s="220" t="s">
        <v>158</v>
      </c>
      <c r="H152" s="221">
        <v>8.7970000000000006</v>
      </c>
      <c r="I152" s="222"/>
      <c r="J152" s="223">
        <f>ROUND(I152*H152,2)</f>
        <v>0</v>
      </c>
      <c r="K152" s="224"/>
      <c r="L152" s="41"/>
      <c r="M152" s="225" t="s">
        <v>1</v>
      </c>
      <c r="N152" s="226" t="s">
        <v>40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145</v>
      </c>
      <c r="AT152" s="229" t="s">
        <v>141</v>
      </c>
      <c r="AU152" s="229" t="s">
        <v>83</v>
      </c>
      <c r="AY152" s="14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145</v>
      </c>
      <c r="BK152" s="230">
        <f>ROUND(I152*H152,2)</f>
        <v>0</v>
      </c>
      <c r="BL152" s="14" t="s">
        <v>145</v>
      </c>
      <c r="BM152" s="229" t="s">
        <v>486</v>
      </c>
    </row>
    <row r="153" s="2" customFormat="1">
      <c r="A153" s="35"/>
      <c r="B153" s="36"/>
      <c r="C153" s="37"/>
      <c r="D153" s="231" t="s">
        <v>147</v>
      </c>
      <c r="E153" s="37"/>
      <c r="F153" s="232" t="s">
        <v>257</v>
      </c>
      <c r="G153" s="37"/>
      <c r="H153" s="37"/>
      <c r="I153" s="233"/>
      <c r="J153" s="37"/>
      <c r="K153" s="37"/>
      <c r="L153" s="41"/>
      <c r="M153" s="234"/>
      <c r="N153" s="235"/>
      <c r="O153" s="89"/>
      <c r="P153" s="89"/>
      <c r="Q153" s="89"/>
      <c r="R153" s="89"/>
      <c r="S153" s="89"/>
      <c r="T153" s="90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147</v>
      </c>
      <c r="AU153" s="14" t="s">
        <v>83</v>
      </c>
    </row>
    <row r="154" s="2" customFormat="1" ht="24.15" customHeight="1">
      <c r="A154" s="35"/>
      <c r="B154" s="36"/>
      <c r="C154" s="236" t="s">
        <v>8</v>
      </c>
      <c r="D154" s="236" t="s">
        <v>155</v>
      </c>
      <c r="E154" s="237" t="s">
        <v>198</v>
      </c>
      <c r="F154" s="238" t="s">
        <v>199</v>
      </c>
      <c r="G154" s="239" t="s">
        <v>158</v>
      </c>
      <c r="H154" s="240">
        <v>3</v>
      </c>
      <c r="I154" s="241"/>
      <c r="J154" s="242">
        <f>ROUND(I154*H154,2)</f>
        <v>0</v>
      </c>
      <c r="K154" s="243"/>
      <c r="L154" s="244"/>
      <c r="M154" s="245" t="s">
        <v>1</v>
      </c>
      <c r="N154" s="246" t="s">
        <v>40</v>
      </c>
      <c r="O154" s="89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159</v>
      </c>
      <c r="AT154" s="229" t="s">
        <v>155</v>
      </c>
      <c r="AU154" s="229" t="s">
        <v>83</v>
      </c>
      <c r="AY154" s="14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145</v>
      </c>
      <c r="BK154" s="230">
        <f>ROUND(I154*H154,2)</f>
        <v>0</v>
      </c>
      <c r="BL154" s="14" t="s">
        <v>145</v>
      </c>
      <c r="BM154" s="229" t="s">
        <v>487</v>
      </c>
    </row>
    <row r="155" s="2" customFormat="1">
      <c r="A155" s="35"/>
      <c r="B155" s="36"/>
      <c r="C155" s="37"/>
      <c r="D155" s="231" t="s">
        <v>147</v>
      </c>
      <c r="E155" s="37"/>
      <c r="F155" s="232" t="s">
        <v>199</v>
      </c>
      <c r="G155" s="37"/>
      <c r="H155" s="37"/>
      <c r="I155" s="233"/>
      <c r="J155" s="37"/>
      <c r="K155" s="37"/>
      <c r="L155" s="41"/>
      <c r="M155" s="234"/>
      <c r="N155" s="235"/>
      <c r="O155" s="89"/>
      <c r="P155" s="89"/>
      <c r="Q155" s="89"/>
      <c r="R155" s="89"/>
      <c r="S155" s="89"/>
      <c r="T155" s="90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147</v>
      </c>
      <c r="AU155" s="14" t="s">
        <v>83</v>
      </c>
    </row>
    <row r="156" s="12" customFormat="1" ht="22.8" customHeight="1">
      <c r="A156" s="12"/>
      <c r="B156" s="201"/>
      <c r="C156" s="202"/>
      <c r="D156" s="203" t="s">
        <v>72</v>
      </c>
      <c r="E156" s="215" t="s">
        <v>201</v>
      </c>
      <c r="F156" s="215" t="s">
        <v>202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SUM(P157:P158)</f>
        <v>0</v>
      </c>
      <c r="Q156" s="209"/>
      <c r="R156" s="210">
        <f>SUM(R157:R158)</f>
        <v>0</v>
      </c>
      <c r="S156" s="209"/>
      <c r="T156" s="211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81</v>
      </c>
      <c r="AT156" s="213" t="s">
        <v>72</v>
      </c>
      <c r="AU156" s="213" t="s">
        <v>81</v>
      </c>
      <c r="AY156" s="212" t="s">
        <v>139</v>
      </c>
      <c r="BK156" s="214">
        <f>SUM(BK157:BK158)</f>
        <v>0</v>
      </c>
    </row>
    <row r="157" s="2" customFormat="1" ht="16.5" customHeight="1">
      <c r="A157" s="35"/>
      <c r="B157" s="36"/>
      <c r="C157" s="217" t="s">
        <v>211</v>
      </c>
      <c r="D157" s="217" t="s">
        <v>141</v>
      </c>
      <c r="E157" s="218" t="s">
        <v>203</v>
      </c>
      <c r="F157" s="219" t="s">
        <v>204</v>
      </c>
      <c r="G157" s="220" t="s">
        <v>158</v>
      </c>
      <c r="H157" s="221">
        <v>4.5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40</v>
      </c>
      <c r="O157" s="89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145</v>
      </c>
      <c r="AT157" s="229" t="s">
        <v>141</v>
      </c>
      <c r="AU157" s="229" t="s">
        <v>83</v>
      </c>
      <c r="AY157" s="14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145</v>
      </c>
      <c r="BK157" s="230">
        <f>ROUND(I157*H157,2)</f>
        <v>0</v>
      </c>
      <c r="BL157" s="14" t="s">
        <v>145</v>
      </c>
      <c r="BM157" s="229" t="s">
        <v>488</v>
      </c>
    </row>
    <row r="158" s="2" customFormat="1">
      <c r="A158" s="35"/>
      <c r="B158" s="36"/>
      <c r="C158" s="37"/>
      <c r="D158" s="231" t="s">
        <v>147</v>
      </c>
      <c r="E158" s="37"/>
      <c r="F158" s="232" t="s">
        <v>206</v>
      </c>
      <c r="G158" s="37"/>
      <c r="H158" s="37"/>
      <c r="I158" s="233"/>
      <c r="J158" s="37"/>
      <c r="K158" s="37"/>
      <c r="L158" s="41"/>
      <c r="M158" s="234"/>
      <c r="N158" s="235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147</v>
      </c>
      <c r="AU158" s="14" t="s">
        <v>83</v>
      </c>
    </row>
    <row r="159" s="12" customFormat="1" ht="25.92" customHeight="1">
      <c r="A159" s="12"/>
      <c r="B159" s="201"/>
      <c r="C159" s="202"/>
      <c r="D159" s="203" t="s">
        <v>72</v>
      </c>
      <c r="E159" s="204" t="s">
        <v>207</v>
      </c>
      <c r="F159" s="204" t="s">
        <v>208</v>
      </c>
      <c r="G159" s="202"/>
      <c r="H159" s="202"/>
      <c r="I159" s="205"/>
      <c r="J159" s="206">
        <f>BK159</f>
        <v>0</v>
      </c>
      <c r="K159" s="202"/>
      <c r="L159" s="207"/>
      <c r="M159" s="208"/>
      <c r="N159" s="209"/>
      <c r="O159" s="209"/>
      <c r="P159" s="210">
        <f>P160</f>
        <v>0</v>
      </c>
      <c r="Q159" s="209"/>
      <c r="R159" s="210">
        <f>R160</f>
        <v>0</v>
      </c>
      <c r="S159" s="209"/>
      <c r="T159" s="211">
        <f>T160</f>
        <v>0.098366399999999993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83</v>
      </c>
      <c r="AT159" s="213" t="s">
        <v>72</v>
      </c>
      <c r="AU159" s="213" t="s">
        <v>73</v>
      </c>
      <c r="AY159" s="212" t="s">
        <v>139</v>
      </c>
      <c r="BK159" s="214">
        <f>BK160</f>
        <v>0</v>
      </c>
    </row>
    <row r="160" s="12" customFormat="1" ht="22.8" customHeight="1">
      <c r="A160" s="12"/>
      <c r="B160" s="201"/>
      <c r="C160" s="202"/>
      <c r="D160" s="203" t="s">
        <v>72</v>
      </c>
      <c r="E160" s="215" t="s">
        <v>209</v>
      </c>
      <c r="F160" s="215" t="s">
        <v>210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SUM(P161:P162)</f>
        <v>0</v>
      </c>
      <c r="Q160" s="209"/>
      <c r="R160" s="210">
        <f>SUM(R161:R162)</f>
        <v>0</v>
      </c>
      <c r="S160" s="209"/>
      <c r="T160" s="211">
        <f>SUM(T161:T162)</f>
        <v>0.098366399999999993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83</v>
      </c>
      <c r="AT160" s="213" t="s">
        <v>72</v>
      </c>
      <c r="AU160" s="213" t="s">
        <v>81</v>
      </c>
      <c r="AY160" s="212" t="s">
        <v>139</v>
      </c>
      <c r="BK160" s="214">
        <f>SUM(BK161:BK162)</f>
        <v>0</v>
      </c>
    </row>
    <row r="161" s="2" customFormat="1" ht="16.5" customHeight="1">
      <c r="A161" s="35"/>
      <c r="B161" s="36"/>
      <c r="C161" s="217" t="s">
        <v>221</v>
      </c>
      <c r="D161" s="217" t="s">
        <v>141</v>
      </c>
      <c r="E161" s="218" t="s">
        <v>264</v>
      </c>
      <c r="F161" s="219" t="s">
        <v>265</v>
      </c>
      <c r="G161" s="220" t="s">
        <v>151</v>
      </c>
      <c r="H161" s="221">
        <v>16.559999999999999</v>
      </c>
      <c r="I161" s="222"/>
      <c r="J161" s="223">
        <f>ROUND(I161*H161,2)</f>
        <v>0</v>
      </c>
      <c r="K161" s="224"/>
      <c r="L161" s="41"/>
      <c r="M161" s="225" t="s">
        <v>1</v>
      </c>
      <c r="N161" s="226" t="s">
        <v>40</v>
      </c>
      <c r="O161" s="89"/>
      <c r="P161" s="227">
        <f>O161*H161</f>
        <v>0</v>
      </c>
      <c r="Q161" s="227">
        <v>0</v>
      </c>
      <c r="R161" s="227">
        <f>Q161*H161</f>
        <v>0</v>
      </c>
      <c r="S161" s="227">
        <v>0.00594</v>
      </c>
      <c r="T161" s="228">
        <f>S161*H161</f>
        <v>0.098366399999999993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214</v>
      </c>
      <c r="AT161" s="229" t="s">
        <v>141</v>
      </c>
      <c r="AU161" s="229" t="s">
        <v>83</v>
      </c>
      <c r="AY161" s="14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145</v>
      </c>
      <c r="BK161" s="230">
        <f>ROUND(I161*H161,2)</f>
        <v>0</v>
      </c>
      <c r="BL161" s="14" t="s">
        <v>214</v>
      </c>
      <c r="BM161" s="229" t="s">
        <v>489</v>
      </c>
    </row>
    <row r="162" s="2" customFormat="1">
      <c r="A162" s="35"/>
      <c r="B162" s="36"/>
      <c r="C162" s="37"/>
      <c r="D162" s="231" t="s">
        <v>147</v>
      </c>
      <c r="E162" s="37"/>
      <c r="F162" s="232" t="s">
        <v>267</v>
      </c>
      <c r="G162" s="37"/>
      <c r="H162" s="37"/>
      <c r="I162" s="233"/>
      <c r="J162" s="37"/>
      <c r="K162" s="37"/>
      <c r="L162" s="41"/>
      <c r="M162" s="234"/>
      <c r="N162" s="235"/>
      <c r="O162" s="89"/>
      <c r="P162" s="89"/>
      <c r="Q162" s="89"/>
      <c r="R162" s="89"/>
      <c r="S162" s="89"/>
      <c r="T162" s="90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147</v>
      </c>
      <c r="AU162" s="14" t="s">
        <v>83</v>
      </c>
    </row>
    <row r="163" s="12" customFormat="1" ht="25.92" customHeight="1">
      <c r="A163" s="12"/>
      <c r="B163" s="201"/>
      <c r="C163" s="202"/>
      <c r="D163" s="203" t="s">
        <v>72</v>
      </c>
      <c r="E163" s="204" t="s">
        <v>217</v>
      </c>
      <c r="F163" s="204" t="s">
        <v>218</v>
      </c>
      <c r="G163" s="202"/>
      <c r="H163" s="202"/>
      <c r="I163" s="205"/>
      <c r="J163" s="206">
        <f>BK163</f>
        <v>0</v>
      </c>
      <c r="K163" s="202"/>
      <c r="L163" s="207"/>
      <c r="M163" s="208"/>
      <c r="N163" s="209"/>
      <c r="O163" s="209"/>
      <c r="P163" s="210">
        <f>P164+P167+P170</f>
        <v>0</v>
      </c>
      <c r="Q163" s="209"/>
      <c r="R163" s="210">
        <f>R164+R167+R170</f>
        <v>0</v>
      </c>
      <c r="S163" s="209"/>
      <c r="T163" s="211">
        <f>T164+T167+T170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165</v>
      </c>
      <c r="AT163" s="213" t="s">
        <v>72</v>
      </c>
      <c r="AU163" s="213" t="s">
        <v>73</v>
      </c>
      <c r="AY163" s="212" t="s">
        <v>139</v>
      </c>
      <c r="BK163" s="214">
        <f>BK164+BK167+BK170</f>
        <v>0</v>
      </c>
    </row>
    <row r="164" s="12" customFormat="1" ht="22.8" customHeight="1">
      <c r="A164" s="12"/>
      <c r="B164" s="201"/>
      <c r="C164" s="202"/>
      <c r="D164" s="203" t="s">
        <v>72</v>
      </c>
      <c r="E164" s="215" t="s">
        <v>219</v>
      </c>
      <c r="F164" s="215" t="s">
        <v>220</v>
      </c>
      <c r="G164" s="202"/>
      <c r="H164" s="202"/>
      <c r="I164" s="205"/>
      <c r="J164" s="216">
        <f>BK164</f>
        <v>0</v>
      </c>
      <c r="K164" s="202"/>
      <c r="L164" s="207"/>
      <c r="M164" s="208"/>
      <c r="N164" s="209"/>
      <c r="O164" s="209"/>
      <c r="P164" s="210">
        <f>SUM(P165:P166)</f>
        <v>0</v>
      </c>
      <c r="Q164" s="209"/>
      <c r="R164" s="210">
        <f>SUM(R165:R166)</f>
        <v>0</v>
      </c>
      <c r="S164" s="209"/>
      <c r="T164" s="211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165</v>
      </c>
      <c r="AT164" s="213" t="s">
        <v>72</v>
      </c>
      <c r="AU164" s="213" t="s">
        <v>81</v>
      </c>
      <c r="AY164" s="212" t="s">
        <v>139</v>
      </c>
      <c r="BK164" s="214">
        <f>SUM(BK165:BK166)</f>
        <v>0</v>
      </c>
    </row>
    <row r="165" s="2" customFormat="1" ht="16.5" customHeight="1">
      <c r="A165" s="35"/>
      <c r="B165" s="36"/>
      <c r="C165" s="217" t="s">
        <v>229</v>
      </c>
      <c r="D165" s="217" t="s">
        <v>141</v>
      </c>
      <c r="E165" s="218" t="s">
        <v>222</v>
      </c>
      <c r="F165" s="219" t="s">
        <v>223</v>
      </c>
      <c r="G165" s="220" t="s">
        <v>224</v>
      </c>
      <c r="H165" s="221">
        <v>1</v>
      </c>
      <c r="I165" s="222"/>
      <c r="J165" s="223">
        <f>ROUND(I165*H165,2)</f>
        <v>0</v>
      </c>
      <c r="K165" s="224"/>
      <c r="L165" s="41"/>
      <c r="M165" s="225" t="s">
        <v>1</v>
      </c>
      <c r="N165" s="226" t="s">
        <v>40</v>
      </c>
      <c r="O165" s="89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225</v>
      </c>
      <c r="AT165" s="229" t="s">
        <v>141</v>
      </c>
      <c r="AU165" s="229" t="s">
        <v>83</v>
      </c>
      <c r="AY165" s="14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145</v>
      </c>
      <c r="BK165" s="230">
        <f>ROUND(I165*H165,2)</f>
        <v>0</v>
      </c>
      <c r="BL165" s="14" t="s">
        <v>225</v>
      </c>
      <c r="BM165" s="229" t="s">
        <v>490</v>
      </c>
    </row>
    <row r="166" s="2" customFormat="1">
      <c r="A166" s="35"/>
      <c r="B166" s="36"/>
      <c r="C166" s="37"/>
      <c r="D166" s="231" t="s">
        <v>147</v>
      </c>
      <c r="E166" s="37"/>
      <c r="F166" s="232" t="s">
        <v>223</v>
      </c>
      <c r="G166" s="37"/>
      <c r="H166" s="37"/>
      <c r="I166" s="233"/>
      <c r="J166" s="37"/>
      <c r="K166" s="37"/>
      <c r="L166" s="41"/>
      <c r="M166" s="234"/>
      <c r="N166" s="235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147</v>
      </c>
      <c r="AU166" s="14" t="s">
        <v>83</v>
      </c>
    </row>
    <row r="167" s="12" customFormat="1" ht="22.8" customHeight="1">
      <c r="A167" s="12"/>
      <c r="B167" s="201"/>
      <c r="C167" s="202"/>
      <c r="D167" s="203" t="s">
        <v>72</v>
      </c>
      <c r="E167" s="215" t="s">
        <v>227</v>
      </c>
      <c r="F167" s="215" t="s">
        <v>228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SUM(P168:P169)</f>
        <v>0</v>
      </c>
      <c r="Q167" s="209"/>
      <c r="R167" s="210">
        <f>SUM(R168:R169)</f>
        <v>0</v>
      </c>
      <c r="S167" s="209"/>
      <c r="T167" s="211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165</v>
      </c>
      <c r="AT167" s="213" t="s">
        <v>72</v>
      </c>
      <c r="AU167" s="213" t="s">
        <v>81</v>
      </c>
      <c r="AY167" s="212" t="s">
        <v>139</v>
      </c>
      <c r="BK167" s="214">
        <f>SUM(BK168:BK169)</f>
        <v>0</v>
      </c>
    </row>
    <row r="168" s="2" customFormat="1" ht="16.5" customHeight="1">
      <c r="A168" s="35"/>
      <c r="B168" s="36"/>
      <c r="C168" s="217" t="s">
        <v>214</v>
      </c>
      <c r="D168" s="217" t="s">
        <v>141</v>
      </c>
      <c r="E168" s="218" t="s">
        <v>230</v>
      </c>
      <c r="F168" s="219" t="s">
        <v>228</v>
      </c>
      <c r="G168" s="220" t="s">
        <v>224</v>
      </c>
      <c r="H168" s="221">
        <v>1</v>
      </c>
      <c r="I168" s="222"/>
      <c r="J168" s="223">
        <f>ROUND(I168*H168,2)</f>
        <v>0</v>
      </c>
      <c r="K168" s="224"/>
      <c r="L168" s="41"/>
      <c r="M168" s="225" t="s">
        <v>1</v>
      </c>
      <c r="N168" s="226" t="s">
        <v>40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225</v>
      </c>
      <c r="AT168" s="229" t="s">
        <v>141</v>
      </c>
      <c r="AU168" s="229" t="s">
        <v>83</v>
      </c>
      <c r="AY168" s="14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145</v>
      </c>
      <c r="BK168" s="230">
        <f>ROUND(I168*H168,2)</f>
        <v>0</v>
      </c>
      <c r="BL168" s="14" t="s">
        <v>225</v>
      </c>
      <c r="BM168" s="229" t="s">
        <v>491</v>
      </c>
    </row>
    <row r="169" s="2" customFormat="1">
      <c r="A169" s="35"/>
      <c r="B169" s="36"/>
      <c r="C169" s="37"/>
      <c r="D169" s="231" t="s">
        <v>147</v>
      </c>
      <c r="E169" s="37"/>
      <c r="F169" s="232" t="s">
        <v>228</v>
      </c>
      <c r="G169" s="37"/>
      <c r="H169" s="37"/>
      <c r="I169" s="233"/>
      <c r="J169" s="37"/>
      <c r="K169" s="37"/>
      <c r="L169" s="41"/>
      <c r="M169" s="234"/>
      <c r="N169" s="235"/>
      <c r="O169" s="89"/>
      <c r="P169" s="89"/>
      <c r="Q169" s="89"/>
      <c r="R169" s="89"/>
      <c r="S169" s="89"/>
      <c r="T169" s="9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147</v>
      </c>
      <c r="AU169" s="14" t="s">
        <v>83</v>
      </c>
    </row>
    <row r="170" s="12" customFormat="1" ht="22.8" customHeight="1">
      <c r="A170" s="12"/>
      <c r="B170" s="201"/>
      <c r="C170" s="202"/>
      <c r="D170" s="203" t="s">
        <v>72</v>
      </c>
      <c r="E170" s="215" t="s">
        <v>232</v>
      </c>
      <c r="F170" s="215" t="s">
        <v>233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SUM(P171:P172)</f>
        <v>0</v>
      </c>
      <c r="Q170" s="209"/>
      <c r="R170" s="210">
        <f>SUM(R171:R172)</f>
        <v>0</v>
      </c>
      <c r="S170" s="209"/>
      <c r="T170" s="211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165</v>
      </c>
      <c r="AT170" s="213" t="s">
        <v>72</v>
      </c>
      <c r="AU170" s="213" t="s">
        <v>81</v>
      </c>
      <c r="AY170" s="212" t="s">
        <v>139</v>
      </c>
      <c r="BK170" s="214">
        <f>SUM(BK171:BK172)</f>
        <v>0</v>
      </c>
    </row>
    <row r="171" s="2" customFormat="1" ht="16.5" customHeight="1">
      <c r="A171" s="35"/>
      <c r="B171" s="36"/>
      <c r="C171" s="217" t="s">
        <v>276</v>
      </c>
      <c r="D171" s="217" t="s">
        <v>141</v>
      </c>
      <c r="E171" s="218" t="s">
        <v>234</v>
      </c>
      <c r="F171" s="219" t="s">
        <v>233</v>
      </c>
      <c r="G171" s="220" t="s">
        <v>224</v>
      </c>
      <c r="H171" s="221">
        <v>1</v>
      </c>
      <c r="I171" s="222"/>
      <c r="J171" s="223">
        <f>ROUND(I171*H171,2)</f>
        <v>0</v>
      </c>
      <c r="K171" s="224"/>
      <c r="L171" s="41"/>
      <c r="M171" s="225" t="s">
        <v>1</v>
      </c>
      <c r="N171" s="226" t="s">
        <v>40</v>
      </c>
      <c r="O171" s="89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225</v>
      </c>
      <c r="AT171" s="229" t="s">
        <v>141</v>
      </c>
      <c r="AU171" s="229" t="s">
        <v>83</v>
      </c>
      <c r="AY171" s="14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145</v>
      </c>
      <c r="BK171" s="230">
        <f>ROUND(I171*H171,2)</f>
        <v>0</v>
      </c>
      <c r="BL171" s="14" t="s">
        <v>225</v>
      </c>
      <c r="BM171" s="229" t="s">
        <v>492</v>
      </c>
    </row>
    <row r="172" s="2" customFormat="1">
      <c r="A172" s="35"/>
      <c r="B172" s="36"/>
      <c r="C172" s="37"/>
      <c r="D172" s="231" t="s">
        <v>147</v>
      </c>
      <c r="E172" s="37"/>
      <c r="F172" s="232" t="s">
        <v>233</v>
      </c>
      <c r="G172" s="37"/>
      <c r="H172" s="37"/>
      <c r="I172" s="233"/>
      <c r="J172" s="37"/>
      <c r="K172" s="37"/>
      <c r="L172" s="41"/>
      <c r="M172" s="247"/>
      <c r="N172" s="248"/>
      <c r="O172" s="249"/>
      <c r="P172" s="249"/>
      <c r="Q172" s="249"/>
      <c r="R172" s="249"/>
      <c r="S172" s="249"/>
      <c r="T172" s="25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147</v>
      </c>
      <c r="AU172" s="14" t="s">
        <v>83</v>
      </c>
    </row>
    <row r="173" s="2" customFormat="1" ht="6.96" customHeight="1">
      <c r="A173" s="35"/>
      <c r="B173" s="64"/>
      <c r="C173" s="65"/>
      <c r="D173" s="65"/>
      <c r="E173" s="65"/>
      <c r="F173" s="65"/>
      <c r="G173" s="65"/>
      <c r="H173" s="65"/>
      <c r="I173" s="65"/>
      <c r="J173" s="65"/>
      <c r="K173" s="65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PDGN2ZSt123Ok543R+na4kvDJ2ISb4uNs+uUfdKxh5iM344Hf00VipHRSXqS7NTFAfeu2ceFKsBdszcBSb3RfA==" hashValue="IBwfwwyKX2AvPJW3AVVlnGkGfuDq1sQ3vKK3wrWOgOBpXjRiNYWKrrgud5U3ly1ANFThZcYPMOmmxjCOboR+kw==" algorithmName="SHA-512" password="CC35"/>
  <autoFilter ref="C126:K17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83</v>
      </c>
    </row>
    <row r="4" s="1" customFormat="1" ht="24.96" customHeight="1">
      <c r="B4" s="17"/>
      <c r="D4" s="136" t="s">
        <v>105</v>
      </c>
      <c r="L4" s="17"/>
      <c r="M4" s="137" t="s">
        <v>10</v>
      </c>
      <c r="AT4" s="14" t="s">
        <v>30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16</v>
      </c>
      <c r="L6" s="17"/>
    </row>
    <row r="7" s="1" customFormat="1" ht="16.5" customHeight="1">
      <c r="B7" s="17"/>
      <c r="E7" s="139" t="str">
        <f>'Rekapitulace stavby'!K6</f>
        <v>Demolice objektů u OŘ Plzeň 2024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106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493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18</v>
      </c>
      <c r="E11" s="35"/>
      <c r="F11" s="141" t="s">
        <v>1</v>
      </c>
      <c r="G11" s="35"/>
      <c r="H11" s="35"/>
      <c r="I11" s="138" t="s">
        <v>19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20</v>
      </c>
      <c r="E12" s="35"/>
      <c r="F12" s="141" t="s">
        <v>21</v>
      </c>
      <c r="G12" s="35"/>
      <c r="H12" s="35"/>
      <c r="I12" s="138" t="s">
        <v>22</v>
      </c>
      <c r="J12" s="142" t="str">
        <f>'Rekapitulace stavby'!AN8</f>
        <v>6. 9. 2024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24</v>
      </c>
      <c r="E14" s="35"/>
      <c r="F14" s="35"/>
      <c r="G14" s="35"/>
      <c r="H14" s="35"/>
      <c r="I14" s="138" t="s">
        <v>25</v>
      </c>
      <c r="J14" s="141" t="str">
        <f>IF('Rekapitulace stavby'!AN10="","",'Rekapitulace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tr">
        <f>IF('Rekapitulace stavby'!E11="","",'Rekapitulace stavby'!E11)</f>
        <v xml:space="preserve"> </v>
      </c>
      <c r="F15" s="35"/>
      <c r="G15" s="35"/>
      <c r="H15" s="35"/>
      <c r="I15" s="138" t="s">
        <v>26</v>
      </c>
      <c r="J15" s="141" t="str">
        <f>IF('Rekapitulace stavby'!AN11="","",'Rekapitulace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27</v>
      </c>
      <c r="E17" s="35"/>
      <c r="F17" s="35"/>
      <c r="G17" s="35"/>
      <c r="H17" s="35"/>
      <c r="I17" s="13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29</v>
      </c>
      <c r="E20" s="35"/>
      <c r="F20" s="35"/>
      <c r="G20" s="35"/>
      <c r="H20" s="35"/>
      <c r="I20" s="138" t="s">
        <v>25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26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31</v>
      </c>
      <c r="E23" s="35"/>
      <c r="F23" s="35"/>
      <c r="G23" s="35"/>
      <c r="H23" s="35"/>
      <c r="I23" s="138" t="s">
        <v>25</v>
      </c>
      <c r="J23" s="141" t="str">
        <f>IF('Rekapitulace stavby'!AN19="","",'Rekapitulace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tr">
        <f>IF('Rekapitulace stavby'!E20="","",'Rekapitulace stavby'!E20)</f>
        <v xml:space="preserve"> </v>
      </c>
      <c r="F24" s="35"/>
      <c r="G24" s="35"/>
      <c r="H24" s="35"/>
      <c r="I24" s="138" t="s">
        <v>26</v>
      </c>
      <c r="J24" s="141" t="str">
        <f>IF('Rekapitulace stavby'!AN20="","",'Rekapitulace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32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33</v>
      </c>
      <c r="E30" s="35"/>
      <c r="F30" s="35"/>
      <c r="G30" s="35"/>
      <c r="H30" s="35"/>
      <c r="I30" s="35"/>
      <c r="J30" s="149">
        <f>ROUND(J128,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35</v>
      </c>
      <c r="G32" s="35"/>
      <c r="H32" s="35"/>
      <c r="I32" s="150" t="s">
        <v>34</v>
      </c>
      <c r="J32" s="150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37</v>
      </c>
      <c r="E33" s="138" t="s">
        <v>38</v>
      </c>
      <c r="F33" s="152">
        <f>ROUND((SUM(BE128:BE185)),  2)</f>
        <v>0</v>
      </c>
      <c r="G33" s="35"/>
      <c r="H33" s="35"/>
      <c r="I33" s="153">
        <v>0.20999999999999999</v>
      </c>
      <c r="J33" s="152">
        <f>ROUND(((SUM(BE128:BE185))*I33),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39</v>
      </c>
      <c r="F34" s="152">
        <f>ROUND((SUM(BF128:BF185)),  2)</f>
        <v>0</v>
      </c>
      <c r="G34" s="35"/>
      <c r="H34" s="35"/>
      <c r="I34" s="153">
        <v>0.12</v>
      </c>
      <c r="J34" s="152">
        <f>ROUND(((SUM(BF128:BF185))*I34),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37</v>
      </c>
      <c r="E35" s="138" t="s">
        <v>40</v>
      </c>
      <c r="F35" s="152">
        <f>ROUND((SUM(BG128:BG185)),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41</v>
      </c>
      <c r="F36" s="152">
        <f>ROUND((SUM(BH128:BH185)),  2)</f>
        <v>0</v>
      </c>
      <c r="G36" s="35"/>
      <c r="H36" s="35"/>
      <c r="I36" s="153">
        <v>0.12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42</v>
      </c>
      <c r="F37" s="152">
        <f>ROUND((SUM(BI128:BI185)),  2)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Demolice objektů u OŘ Plzeň 2024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07 - Demolice garáže Velešín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7" t="str">
        <f>IF(J12="","",J12)</f>
        <v>6. 9. 2024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111</v>
      </c>
      <c r="D96" s="37"/>
      <c r="E96" s="37"/>
      <c r="F96" s="37"/>
      <c r="G96" s="37"/>
      <c r="H96" s="37"/>
      <c r="I96" s="37"/>
      <c r="J96" s="108">
        <f>J128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J129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J130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115</v>
      </c>
      <c r="E99" s="186"/>
      <c r="F99" s="186"/>
      <c r="G99" s="186"/>
      <c r="H99" s="186"/>
      <c r="I99" s="186"/>
      <c r="J99" s="187">
        <f>J141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116</v>
      </c>
      <c r="E100" s="186"/>
      <c r="F100" s="186"/>
      <c r="G100" s="186"/>
      <c r="H100" s="186"/>
      <c r="I100" s="186"/>
      <c r="J100" s="187">
        <f>J148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117</v>
      </c>
      <c r="E101" s="186"/>
      <c r="F101" s="186"/>
      <c r="G101" s="186"/>
      <c r="H101" s="186"/>
      <c r="I101" s="186"/>
      <c r="J101" s="187">
        <f>J163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118</v>
      </c>
      <c r="E102" s="180"/>
      <c r="F102" s="180"/>
      <c r="G102" s="180"/>
      <c r="H102" s="180"/>
      <c r="I102" s="180"/>
      <c r="J102" s="181">
        <f>J166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296</v>
      </c>
      <c r="E103" s="186"/>
      <c r="F103" s="186"/>
      <c r="G103" s="186"/>
      <c r="H103" s="186"/>
      <c r="I103" s="186"/>
      <c r="J103" s="187">
        <f>J167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120</v>
      </c>
      <c r="E104" s="180"/>
      <c r="F104" s="180"/>
      <c r="G104" s="180"/>
      <c r="H104" s="180"/>
      <c r="I104" s="180"/>
      <c r="J104" s="181">
        <f>J172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121</v>
      </c>
      <c r="E105" s="186"/>
      <c r="F105" s="186"/>
      <c r="G105" s="186"/>
      <c r="H105" s="186"/>
      <c r="I105" s="186"/>
      <c r="J105" s="187">
        <f>J173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122</v>
      </c>
      <c r="E106" s="186"/>
      <c r="F106" s="186"/>
      <c r="G106" s="186"/>
      <c r="H106" s="186"/>
      <c r="I106" s="186"/>
      <c r="J106" s="187">
        <f>J176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494</v>
      </c>
      <c r="E107" s="186"/>
      <c r="F107" s="186"/>
      <c r="G107" s="186"/>
      <c r="H107" s="186"/>
      <c r="I107" s="186"/>
      <c r="J107" s="187">
        <f>J179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123</v>
      </c>
      <c r="E108" s="186"/>
      <c r="F108" s="186"/>
      <c r="G108" s="186"/>
      <c r="H108" s="186"/>
      <c r="I108" s="186"/>
      <c r="J108" s="187">
        <f>J183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124</v>
      </c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2" t="str">
        <f>E7</f>
        <v>Demolice objektů u OŘ Plzeň 2024</v>
      </c>
      <c r="F118" s="29"/>
      <c r="G118" s="29"/>
      <c r="H118" s="29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106</v>
      </c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4" t="str">
        <f>E9</f>
        <v>SO 07 - Demolice garáže Velešín</v>
      </c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 </v>
      </c>
      <c r="G122" s="37"/>
      <c r="H122" s="37"/>
      <c r="I122" s="29" t="s">
        <v>22</v>
      </c>
      <c r="J122" s="77" t="str">
        <f>IF(J12="","",J12)</f>
        <v>6. 9. 2024</v>
      </c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24</v>
      </c>
      <c r="D124" s="37"/>
      <c r="E124" s="37"/>
      <c r="F124" s="24" t="str">
        <f>E15</f>
        <v xml:space="preserve"> </v>
      </c>
      <c r="G124" s="37"/>
      <c r="H124" s="37"/>
      <c r="I124" s="29" t="s">
        <v>29</v>
      </c>
      <c r="J124" s="33" t="str">
        <f>E21</f>
        <v xml:space="preserve"> 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27</v>
      </c>
      <c r="D125" s="37"/>
      <c r="E125" s="37"/>
      <c r="F125" s="24" t="str">
        <f>IF(E18="","",E18)</f>
        <v>Vyplň údaj</v>
      </c>
      <c r="G125" s="37"/>
      <c r="H125" s="37"/>
      <c r="I125" s="29" t="s">
        <v>31</v>
      </c>
      <c r="J125" s="33" t="str">
        <f>E24</f>
        <v xml:space="preserve"> </v>
      </c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9"/>
      <c r="B127" s="190"/>
      <c r="C127" s="191" t="s">
        <v>125</v>
      </c>
      <c r="D127" s="192" t="s">
        <v>58</v>
      </c>
      <c r="E127" s="192" t="s">
        <v>54</v>
      </c>
      <c r="F127" s="192" t="s">
        <v>55</v>
      </c>
      <c r="G127" s="192" t="s">
        <v>126</v>
      </c>
      <c r="H127" s="192" t="s">
        <v>127</v>
      </c>
      <c r="I127" s="192" t="s">
        <v>128</v>
      </c>
      <c r="J127" s="193" t="s">
        <v>110</v>
      </c>
      <c r="K127" s="194" t="s">
        <v>129</v>
      </c>
      <c r="L127" s="195"/>
      <c r="M127" s="98" t="s">
        <v>1</v>
      </c>
      <c r="N127" s="99" t="s">
        <v>37</v>
      </c>
      <c r="O127" s="99" t="s">
        <v>130</v>
      </c>
      <c r="P127" s="99" t="s">
        <v>131</v>
      </c>
      <c r="Q127" s="99" t="s">
        <v>132</v>
      </c>
      <c r="R127" s="99" t="s">
        <v>133</v>
      </c>
      <c r="S127" s="99" t="s">
        <v>134</v>
      </c>
      <c r="T127" s="100" t="s">
        <v>135</v>
      </c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</row>
    <row r="128" s="2" customFormat="1" ht="22.8" customHeight="1">
      <c r="A128" s="35"/>
      <c r="B128" s="36"/>
      <c r="C128" s="105" t="s">
        <v>136</v>
      </c>
      <c r="D128" s="37"/>
      <c r="E128" s="37"/>
      <c r="F128" s="37"/>
      <c r="G128" s="37"/>
      <c r="H128" s="37"/>
      <c r="I128" s="37"/>
      <c r="J128" s="196">
        <f>BK128</f>
        <v>0</v>
      </c>
      <c r="K128" s="37"/>
      <c r="L128" s="41"/>
      <c r="M128" s="101"/>
      <c r="N128" s="197"/>
      <c r="O128" s="102"/>
      <c r="P128" s="198">
        <f>P129+P166+P172</f>
        <v>0</v>
      </c>
      <c r="Q128" s="102"/>
      <c r="R128" s="198">
        <f>R129+R166+R172</f>
        <v>5.0134210000000001</v>
      </c>
      <c r="S128" s="102"/>
      <c r="T128" s="199">
        <f>T129+T166+T172</f>
        <v>14.69694505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72</v>
      </c>
      <c r="AU128" s="14" t="s">
        <v>112</v>
      </c>
      <c r="BK128" s="200">
        <f>BK129+BK166+BK172</f>
        <v>0</v>
      </c>
    </row>
    <row r="129" s="12" customFormat="1" ht="25.92" customHeight="1">
      <c r="A129" s="12"/>
      <c r="B129" s="201"/>
      <c r="C129" s="202"/>
      <c r="D129" s="203" t="s">
        <v>72</v>
      </c>
      <c r="E129" s="204" t="s">
        <v>137</v>
      </c>
      <c r="F129" s="204" t="s">
        <v>138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P130+P141+P148+P163</f>
        <v>0</v>
      </c>
      <c r="Q129" s="209"/>
      <c r="R129" s="210">
        <f>R130+R141+R148+R163</f>
        <v>5.0106080000000004</v>
      </c>
      <c r="S129" s="209"/>
      <c r="T129" s="211">
        <f>T130+T141+T148+T163</f>
        <v>13.80002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81</v>
      </c>
      <c r="AT129" s="213" t="s">
        <v>72</v>
      </c>
      <c r="AU129" s="213" t="s">
        <v>73</v>
      </c>
      <c r="AY129" s="212" t="s">
        <v>139</v>
      </c>
      <c r="BK129" s="214">
        <f>BK130+BK141+BK148+BK163</f>
        <v>0</v>
      </c>
    </row>
    <row r="130" s="12" customFormat="1" ht="22.8" customHeight="1">
      <c r="A130" s="12"/>
      <c r="B130" s="201"/>
      <c r="C130" s="202"/>
      <c r="D130" s="203" t="s">
        <v>72</v>
      </c>
      <c r="E130" s="215" t="s">
        <v>81</v>
      </c>
      <c r="F130" s="215" t="s">
        <v>140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SUM(P131:P140)</f>
        <v>0</v>
      </c>
      <c r="Q130" s="209"/>
      <c r="R130" s="210">
        <f>SUM(R131:R140)</f>
        <v>4.7856380000000005</v>
      </c>
      <c r="S130" s="209"/>
      <c r="T130" s="211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81</v>
      </c>
      <c r="AT130" s="213" t="s">
        <v>72</v>
      </c>
      <c r="AU130" s="213" t="s">
        <v>81</v>
      </c>
      <c r="AY130" s="212" t="s">
        <v>139</v>
      </c>
      <c r="BK130" s="214">
        <f>SUM(BK131:BK140)</f>
        <v>0</v>
      </c>
    </row>
    <row r="131" s="2" customFormat="1" ht="33" customHeight="1">
      <c r="A131" s="35"/>
      <c r="B131" s="36"/>
      <c r="C131" s="217" t="s">
        <v>81</v>
      </c>
      <c r="D131" s="217" t="s">
        <v>141</v>
      </c>
      <c r="E131" s="218" t="s">
        <v>142</v>
      </c>
      <c r="F131" s="219" t="s">
        <v>143</v>
      </c>
      <c r="G131" s="220" t="s">
        <v>144</v>
      </c>
      <c r="H131" s="221">
        <v>9.5700000000000003</v>
      </c>
      <c r="I131" s="222"/>
      <c r="J131" s="223">
        <f>ROUND(I131*H131,2)</f>
        <v>0</v>
      </c>
      <c r="K131" s="224"/>
      <c r="L131" s="41"/>
      <c r="M131" s="225" t="s">
        <v>1</v>
      </c>
      <c r="N131" s="226" t="s">
        <v>40</v>
      </c>
      <c r="O131" s="89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145</v>
      </c>
      <c r="AT131" s="229" t="s">
        <v>141</v>
      </c>
      <c r="AU131" s="229" t="s">
        <v>83</v>
      </c>
      <c r="AY131" s="14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145</v>
      </c>
      <c r="BK131" s="230">
        <f>ROUND(I131*H131,2)</f>
        <v>0</v>
      </c>
      <c r="BL131" s="14" t="s">
        <v>145</v>
      </c>
      <c r="BM131" s="229" t="s">
        <v>495</v>
      </c>
    </row>
    <row r="132" s="2" customFormat="1">
      <c r="A132" s="35"/>
      <c r="B132" s="36"/>
      <c r="C132" s="37"/>
      <c r="D132" s="231" t="s">
        <v>147</v>
      </c>
      <c r="E132" s="37"/>
      <c r="F132" s="232" t="s">
        <v>148</v>
      </c>
      <c r="G132" s="37"/>
      <c r="H132" s="37"/>
      <c r="I132" s="233"/>
      <c r="J132" s="37"/>
      <c r="K132" s="37"/>
      <c r="L132" s="41"/>
      <c r="M132" s="234"/>
      <c r="N132" s="235"/>
      <c r="O132" s="89"/>
      <c r="P132" s="89"/>
      <c r="Q132" s="89"/>
      <c r="R132" s="89"/>
      <c r="S132" s="89"/>
      <c r="T132" s="90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147</v>
      </c>
      <c r="AU132" s="14" t="s">
        <v>83</v>
      </c>
    </row>
    <row r="133" s="2" customFormat="1" ht="24.15" customHeight="1">
      <c r="A133" s="35"/>
      <c r="B133" s="36"/>
      <c r="C133" s="217" t="s">
        <v>83</v>
      </c>
      <c r="D133" s="217" t="s">
        <v>141</v>
      </c>
      <c r="E133" s="218" t="s">
        <v>149</v>
      </c>
      <c r="F133" s="219" t="s">
        <v>150</v>
      </c>
      <c r="G133" s="220" t="s">
        <v>151</v>
      </c>
      <c r="H133" s="221">
        <v>31.899999999999999</v>
      </c>
      <c r="I133" s="222"/>
      <c r="J133" s="223">
        <f>ROUND(I133*H133,2)</f>
        <v>0</v>
      </c>
      <c r="K133" s="224"/>
      <c r="L133" s="41"/>
      <c r="M133" s="225" t="s">
        <v>1</v>
      </c>
      <c r="N133" s="226" t="s">
        <v>40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145</v>
      </c>
      <c r="AT133" s="229" t="s">
        <v>141</v>
      </c>
      <c r="AU133" s="229" t="s">
        <v>83</v>
      </c>
      <c r="AY133" s="14" t="s">
        <v>139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145</v>
      </c>
      <c r="BK133" s="230">
        <f>ROUND(I133*H133,2)</f>
        <v>0</v>
      </c>
      <c r="BL133" s="14" t="s">
        <v>145</v>
      </c>
      <c r="BM133" s="229" t="s">
        <v>496</v>
      </c>
    </row>
    <row r="134" s="2" customFormat="1">
      <c r="A134" s="35"/>
      <c r="B134" s="36"/>
      <c r="C134" s="37"/>
      <c r="D134" s="231" t="s">
        <v>147</v>
      </c>
      <c r="E134" s="37"/>
      <c r="F134" s="232" t="s">
        <v>153</v>
      </c>
      <c r="G134" s="37"/>
      <c r="H134" s="37"/>
      <c r="I134" s="233"/>
      <c r="J134" s="37"/>
      <c r="K134" s="37"/>
      <c r="L134" s="41"/>
      <c r="M134" s="234"/>
      <c r="N134" s="235"/>
      <c r="O134" s="89"/>
      <c r="P134" s="89"/>
      <c r="Q134" s="89"/>
      <c r="R134" s="89"/>
      <c r="S134" s="89"/>
      <c r="T134" s="9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147</v>
      </c>
      <c r="AU134" s="14" t="s">
        <v>83</v>
      </c>
    </row>
    <row r="135" s="2" customFormat="1" ht="16.5" customHeight="1">
      <c r="A135" s="35"/>
      <c r="B135" s="36"/>
      <c r="C135" s="236" t="s">
        <v>154</v>
      </c>
      <c r="D135" s="236" t="s">
        <v>155</v>
      </c>
      <c r="E135" s="237" t="s">
        <v>156</v>
      </c>
      <c r="F135" s="238" t="s">
        <v>157</v>
      </c>
      <c r="G135" s="239" t="s">
        <v>158</v>
      </c>
      <c r="H135" s="240">
        <v>4.7850000000000001</v>
      </c>
      <c r="I135" s="241"/>
      <c r="J135" s="242">
        <f>ROUND(I135*H135,2)</f>
        <v>0</v>
      </c>
      <c r="K135" s="243"/>
      <c r="L135" s="244"/>
      <c r="M135" s="245" t="s">
        <v>1</v>
      </c>
      <c r="N135" s="246" t="s">
        <v>40</v>
      </c>
      <c r="O135" s="89"/>
      <c r="P135" s="227">
        <f>O135*H135</f>
        <v>0</v>
      </c>
      <c r="Q135" s="227">
        <v>1</v>
      </c>
      <c r="R135" s="227">
        <f>Q135*H135</f>
        <v>4.7850000000000001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159</v>
      </c>
      <c r="AT135" s="229" t="s">
        <v>155</v>
      </c>
      <c r="AU135" s="229" t="s">
        <v>83</v>
      </c>
      <c r="AY135" s="14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145</v>
      </c>
      <c r="BK135" s="230">
        <f>ROUND(I135*H135,2)</f>
        <v>0</v>
      </c>
      <c r="BL135" s="14" t="s">
        <v>145</v>
      </c>
      <c r="BM135" s="229" t="s">
        <v>497</v>
      </c>
    </row>
    <row r="136" s="2" customFormat="1">
      <c r="A136" s="35"/>
      <c r="B136" s="36"/>
      <c r="C136" s="37"/>
      <c r="D136" s="231" t="s">
        <v>147</v>
      </c>
      <c r="E136" s="37"/>
      <c r="F136" s="232" t="s">
        <v>157</v>
      </c>
      <c r="G136" s="37"/>
      <c r="H136" s="37"/>
      <c r="I136" s="233"/>
      <c r="J136" s="37"/>
      <c r="K136" s="37"/>
      <c r="L136" s="41"/>
      <c r="M136" s="234"/>
      <c r="N136" s="235"/>
      <c r="O136" s="89"/>
      <c r="P136" s="89"/>
      <c r="Q136" s="89"/>
      <c r="R136" s="89"/>
      <c r="S136" s="89"/>
      <c r="T136" s="90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147</v>
      </c>
      <c r="AU136" s="14" t="s">
        <v>83</v>
      </c>
    </row>
    <row r="137" s="2" customFormat="1" ht="24.15" customHeight="1">
      <c r="A137" s="35"/>
      <c r="B137" s="36"/>
      <c r="C137" s="217" t="s">
        <v>145</v>
      </c>
      <c r="D137" s="217" t="s">
        <v>141</v>
      </c>
      <c r="E137" s="218" t="s">
        <v>161</v>
      </c>
      <c r="F137" s="219" t="s">
        <v>162</v>
      </c>
      <c r="G137" s="220" t="s">
        <v>151</v>
      </c>
      <c r="H137" s="221">
        <v>31.899999999999999</v>
      </c>
      <c r="I137" s="222"/>
      <c r="J137" s="223">
        <f>ROUND(I137*H137,2)</f>
        <v>0</v>
      </c>
      <c r="K137" s="224"/>
      <c r="L137" s="41"/>
      <c r="M137" s="225" t="s">
        <v>1</v>
      </c>
      <c r="N137" s="226" t="s">
        <v>40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145</v>
      </c>
      <c r="AT137" s="229" t="s">
        <v>141</v>
      </c>
      <c r="AU137" s="229" t="s">
        <v>83</v>
      </c>
      <c r="AY137" s="14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145</v>
      </c>
      <c r="BK137" s="230">
        <f>ROUND(I137*H137,2)</f>
        <v>0</v>
      </c>
      <c r="BL137" s="14" t="s">
        <v>145</v>
      </c>
      <c r="BM137" s="229" t="s">
        <v>498</v>
      </c>
    </row>
    <row r="138" s="2" customFormat="1">
      <c r="A138" s="35"/>
      <c r="B138" s="36"/>
      <c r="C138" s="37"/>
      <c r="D138" s="231" t="s">
        <v>147</v>
      </c>
      <c r="E138" s="37"/>
      <c r="F138" s="232" t="s">
        <v>164</v>
      </c>
      <c r="G138" s="37"/>
      <c r="H138" s="37"/>
      <c r="I138" s="233"/>
      <c r="J138" s="37"/>
      <c r="K138" s="37"/>
      <c r="L138" s="41"/>
      <c r="M138" s="234"/>
      <c r="N138" s="235"/>
      <c r="O138" s="89"/>
      <c r="P138" s="89"/>
      <c r="Q138" s="89"/>
      <c r="R138" s="89"/>
      <c r="S138" s="89"/>
      <c r="T138" s="90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147</v>
      </c>
      <c r="AU138" s="14" t="s">
        <v>83</v>
      </c>
    </row>
    <row r="139" s="2" customFormat="1" ht="16.5" customHeight="1">
      <c r="A139" s="35"/>
      <c r="B139" s="36"/>
      <c r="C139" s="236" t="s">
        <v>165</v>
      </c>
      <c r="D139" s="236" t="s">
        <v>155</v>
      </c>
      <c r="E139" s="237" t="s">
        <v>166</v>
      </c>
      <c r="F139" s="238" t="s">
        <v>167</v>
      </c>
      <c r="G139" s="239" t="s">
        <v>168</v>
      </c>
      <c r="H139" s="240">
        <v>0.63800000000000001</v>
      </c>
      <c r="I139" s="241"/>
      <c r="J139" s="242">
        <f>ROUND(I139*H139,2)</f>
        <v>0</v>
      </c>
      <c r="K139" s="243"/>
      <c r="L139" s="244"/>
      <c r="M139" s="245" t="s">
        <v>1</v>
      </c>
      <c r="N139" s="246" t="s">
        <v>40</v>
      </c>
      <c r="O139" s="89"/>
      <c r="P139" s="227">
        <f>O139*H139</f>
        <v>0</v>
      </c>
      <c r="Q139" s="227">
        <v>0.001</v>
      </c>
      <c r="R139" s="227">
        <f>Q139*H139</f>
        <v>0.000638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159</v>
      </c>
      <c r="AT139" s="229" t="s">
        <v>155</v>
      </c>
      <c r="AU139" s="229" t="s">
        <v>83</v>
      </c>
      <c r="AY139" s="14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145</v>
      </c>
      <c r="BK139" s="230">
        <f>ROUND(I139*H139,2)</f>
        <v>0</v>
      </c>
      <c r="BL139" s="14" t="s">
        <v>145</v>
      </c>
      <c r="BM139" s="229" t="s">
        <v>499</v>
      </c>
    </row>
    <row r="140" s="2" customFormat="1">
      <c r="A140" s="35"/>
      <c r="B140" s="36"/>
      <c r="C140" s="37"/>
      <c r="D140" s="231" t="s">
        <v>147</v>
      </c>
      <c r="E140" s="37"/>
      <c r="F140" s="232" t="s">
        <v>167</v>
      </c>
      <c r="G140" s="37"/>
      <c r="H140" s="37"/>
      <c r="I140" s="233"/>
      <c r="J140" s="37"/>
      <c r="K140" s="37"/>
      <c r="L140" s="41"/>
      <c r="M140" s="234"/>
      <c r="N140" s="235"/>
      <c r="O140" s="89"/>
      <c r="P140" s="89"/>
      <c r="Q140" s="89"/>
      <c r="R140" s="89"/>
      <c r="S140" s="89"/>
      <c r="T140" s="90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147</v>
      </c>
      <c r="AU140" s="14" t="s">
        <v>83</v>
      </c>
    </row>
    <row r="141" s="12" customFormat="1" ht="22.8" customHeight="1">
      <c r="A141" s="12"/>
      <c r="B141" s="201"/>
      <c r="C141" s="202"/>
      <c r="D141" s="203" t="s">
        <v>72</v>
      </c>
      <c r="E141" s="215" t="s">
        <v>170</v>
      </c>
      <c r="F141" s="215" t="s">
        <v>171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SUM(P142:P147)</f>
        <v>0</v>
      </c>
      <c r="Q141" s="209"/>
      <c r="R141" s="210">
        <f>SUM(R142:R147)</f>
        <v>0.22497</v>
      </c>
      <c r="S141" s="209"/>
      <c r="T141" s="211">
        <f>SUM(T142:T147)</f>
        <v>13.80002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81</v>
      </c>
      <c r="AT141" s="213" t="s">
        <v>72</v>
      </c>
      <c r="AU141" s="213" t="s">
        <v>81</v>
      </c>
      <c r="AY141" s="212" t="s">
        <v>139</v>
      </c>
      <c r="BK141" s="214">
        <f>SUM(BK142:BK147)</f>
        <v>0</v>
      </c>
    </row>
    <row r="142" s="2" customFormat="1" ht="33" customHeight="1">
      <c r="A142" s="35"/>
      <c r="B142" s="36"/>
      <c r="C142" s="217" t="s">
        <v>172</v>
      </c>
      <c r="D142" s="217" t="s">
        <v>141</v>
      </c>
      <c r="E142" s="218" t="s">
        <v>500</v>
      </c>
      <c r="F142" s="219" t="s">
        <v>501</v>
      </c>
      <c r="G142" s="220" t="s">
        <v>502</v>
      </c>
      <c r="H142" s="221">
        <v>1</v>
      </c>
      <c r="I142" s="222"/>
      <c r="J142" s="223">
        <f>ROUND(I142*H142,2)</f>
        <v>0</v>
      </c>
      <c r="K142" s="224"/>
      <c r="L142" s="41"/>
      <c r="M142" s="225" t="s">
        <v>1</v>
      </c>
      <c r="N142" s="226" t="s">
        <v>40</v>
      </c>
      <c r="O142" s="89"/>
      <c r="P142" s="227">
        <f>O142*H142</f>
        <v>0</v>
      </c>
      <c r="Q142" s="227">
        <v>0.22497</v>
      </c>
      <c r="R142" s="227">
        <f>Q142*H142</f>
        <v>0.22497</v>
      </c>
      <c r="S142" s="227">
        <v>0.17299999999999999</v>
      </c>
      <c r="T142" s="228">
        <f>S142*H142</f>
        <v>0.17299999999999999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145</v>
      </c>
      <c r="AT142" s="229" t="s">
        <v>141</v>
      </c>
      <c r="AU142" s="229" t="s">
        <v>83</v>
      </c>
      <c r="AY142" s="14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145</v>
      </c>
      <c r="BK142" s="230">
        <f>ROUND(I142*H142,2)</f>
        <v>0</v>
      </c>
      <c r="BL142" s="14" t="s">
        <v>145</v>
      </c>
      <c r="BM142" s="229" t="s">
        <v>503</v>
      </c>
    </row>
    <row r="143" s="2" customFormat="1">
      <c r="A143" s="35"/>
      <c r="B143" s="36"/>
      <c r="C143" s="37"/>
      <c r="D143" s="231" t="s">
        <v>147</v>
      </c>
      <c r="E143" s="37"/>
      <c r="F143" s="232" t="s">
        <v>504</v>
      </c>
      <c r="G143" s="37"/>
      <c r="H143" s="37"/>
      <c r="I143" s="233"/>
      <c r="J143" s="37"/>
      <c r="K143" s="37"/>
      <c r="L143" s="41"/>
      <c r="M143" s="234"/>
      <c r="N143" s="235"/>
      <c r="O143" s="89"/>
      <c r="P143" s="89"/>
      <c r="Q143" s="89"/>
      <c r="R143" s="89"/>
      <c r="S143" s="89"/>
      <c r="T143" s="90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147</v>
      </c>
      <c r="AU143" s="14" t="s">
        <v>83</v>
      </c>
    </row>
    <row r="144" s="2" customFormat="1" ht="24.15" customHeight="1">
      <c r="A144" s="35"/>
      <c r="B144" s="36"/>
      <c r="C144" s="217" t="s">
        <v>179</v>
      </c>
      <c r="D144" s="217" t="s">
        <v>141</v>
      </c>
      <c r="E144" s="218" t="s">
        <v>505</v>
      </c>
      <c r="F144" s="219" t="s">
        <v>506</v>
      </c>
      <c r="G144" s="220" t="s">
        <v>144</v>
      </c>
      <c r="H144" s="221">
        <v>36.299999999999997</v>
      </c>
      <c r="I144" s="222"/>
      <c r="J144" s="223">
        <f>ROUND(I144*H144,2)</f>
        <v>0</v>
      </c>
      <c r="K144" s="224"/>
      <c r="L144" s="41"/>
      <c r="M144" s="225" t="s">
        <v>1</v>
      </c>
      <c r="N144" s="226" t="s">
        <v>40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0.29999999999999999</v>
      </c>
      <c r="T144" s="228">
        <f>S144*H144</f>
        <v>10.889999999999999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145</v>
      </c>
      <c r="AT144" s="229" t="s">
        <v>141</v>
      </c>
      <c r="AU144" s="229" t="s">
        <v>83</v>
      </c>
      <c r="AY144" s="14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145</v>
      </c>
      <c r="BK144" s="230">
        <f>ROUND(I144*H144,2)</f>
        <v>0</v>
      </c>
      <c r="BL144" s="14" t="s">
        <v>145</v>
      </c>
      <c r="BM144" s="229" t="s">
        <v>507</v>
      </c>
    </row>
    <row r="145" s="2" customFormat="1">
      <c r="A145" s="35"/>
      <c r="B145" s="36"/>
      <c r="C145" s="37"/>
      <c r="D145" s="231" t="s">
        <v>147</v>
      </c>
      <c r="E145" s="37"/>
      <c r="F145" s="232" t="s">
        <v>508</v>
      </c>
      <c r="G145" s="37"/>
      <c r="H145" s="37"/>
      <c r="I145" s="233"/>
      <c r="J145" s="37"/>
      <c r="K145" s="37"/>
      <c r="L145" s="41"/>
      <c r="M145" s="234"/>
      <c r="N145" s="235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147</v>
      </c>
      <c r="AU145" s="14" t="s">
        <v>83</v>
      </c>
    </row>
    <row r="146" s="2" customFormat="1" ht="24.15" customHeight="1">
      <c r="A146" s="35"/>
      <c r="B146" s="36"/>
      <c r="C146" s="217" t="s">
        <v>159</v>
      </c>
      <c r="D146" s="217" t="s">
        <v>141</v>
      </c>
      <c r="E146" s="218" t="s">
        <v>509</v>
      </c>
      <c r="F146" s="219" t="s">
        <v>510</v>
      </c>
      <c r="G146" s="220" t="s">
        <v>144</v>
      </c>
      <c r="H146" s="221">
        <v>70.180000000000007</v>
      </c>
      <c r="I146" s="222"/>
      <c r="J146" s="223">
        <f>ROUND(I146*H146,2)</f>
        <v>0</v>
      </c>
      <c r="K146" s="224"/>
      <c r="L146" s="41"/>
      <c r="M146" s="225" t="s">
        <v>1</v>
      </c>
      <c r="N146" s="226" t="s">
        <v>40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0.039</v>
      </c>
      <c r="T146" s="228">
        <f>S146*H146</f>
        <v>2.7370200000000002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145</v>
      </c>
      <c r="AT146" s="229" t="s">
        <v>141</v>
      </c>
      <c r="AU146" s="229" t="s">
        <v>83</v>
      </c>
      <c r="AY146" s="14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145</v>
      </c>
      <c r="BK146" s="230">
        <f>ROUND(I146*H146,2)</f>
        <v>0</v>
      </c>
      <c r="BL146" s="14" t="s">
        <v>145</v>
      </c>
      <c r="BM146" s="229" t="s">
        <v>511</v>
      </c>
    </row>
    <row r="147" s="2" customFormat="1">
      <c r="A147" s="35"/>
      <c r="B147" s="36"/>
      <c r="C147" s="37"/>
      <c r="D147" s="231" t="s">
        <v>147</v>
      </c>
      <c r="E147" s="37"/>
      <c r="F147" s="232" t="s">
        <v>512</v>
      </c>
      <c r="G147" s="37"/>
      <c r="H147" s="37"/>
      <c r="I147" s="233"/>
      <c r="J147" s="37"/>
      <c r="K147" s="37"/>
      <c r="L147" s="41"/>
      <c r="M147" s="234"/>
      <c r="N147" s="235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147</v>
      </c>
      <c r="AU147" s="14" t="s">
        <v>83</v>
      </c>
    </row>
    <row r="148" s="12" customFormat="1" ht="22.8" customHeight="1">
      <c r="A148" s="12"/>
      <c r="B148" s="201"/>
      <c r="C148" s="202"/>
      <c r="D148" s="203" t="s">
        <v>72</v>
      </c>
      <c r="E148" s="215" t="s">
        <v>177</v>
      </c>
      <c r="F148" s="215" t="s">
        <v>178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SUM(P149:P162)</f>
        <v>0</v>
      </c>
      <c r="Q148" s="209"/>
      <c r="R148" s="210">
        <f>SUM(R149:R162)</f>
        <v>0</v>
      </c>
      <c r="S148" s="209"/>
      <c r="T148" s="211">
        <f>SUM(T149:T162)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81</v>
      </c>
      <c r="AT148" s="213" t="s">
        <v>72</v>
      </c>
      <c r="AU148" s="213" t="s">
        <v>81</v>
      </c>
      <c r="AY148" s="212" t="s">
        <v>139</v>
      </c>
      <c r="BK148" s="214">
        <f>SUM(BK149:BK162)</f>
        <v>0</v>
      </c>
    </row>
    <row r="149" s="2" customFormat="1" ht="16.5" customHeight="1">
      <c r="A149" s="35"/>
      <c r="B149" s="36"/>
      <c r="C149" s="217" t="s">
        <v>170</v>
      </c>
      <c r="D149" s="217" t="s">
        <v>141</v>
      </c>
      <c r="E149" s="218" t="s">
        <v>180</v>
      </c>
      <c r="F149" s="219" t="s">
        <v>181</v>
      </c>
      <c r="G149" s="220" t="s">
        <v>158</v>
      </c>
      <c r="H149" s="221">
        <v>14.696999999999999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40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145</v>
      </c>
      <c r="AT149" s="229" t="s">
        <v>141</v>
      </c>
      <c r="AU149" s="229" t="s">
        <v>83</v>
      </c>
      <c r="AY149" s="14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145</v>
      </c>
      <c r="BK149" s="230">
        <f>ROUND(I149*H149,2)</f>
        <v>0</v>
      </c>
      <c r="BL149" s="14" t="s">
        <v>145</v>
      </c>
      <c r="BM149" s="229" t="s">
        <v>513</v>
      </c>
    </row>
    <row r="150" s="2" customFormat="1">
      <c r="A150" s="35"/>
      <c r="B150" s="36"/>
      <c r="C150" s="37"/>
      <c r="D150" s="231" t="s">
        <v>147</v>
      </c>
      <c r="E150" s="37"/>
      <c r="F150" s="232" t="s">
        <v>183</v>
      </c>
      <c r="G150" s="37"/>
      <c r="H150" s="37"/>
      <c r="I150" s="233"/>
      <c r="J150" s="37"/>
      <c r="K150" s="37"/>
      <c r="L150" s="41"/>
      <c r="M150" s="234"/>
      <c r="N150" s="235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147</v>
      </c>
      <c r="AU150" s="14" t="s">
        <v>83</v>
      </c>
    </row>
    <row r="151" s="2" customFormat="1" ht="24.15" customHeight="1">
      <c r="A151" s="35"/>
      <c r="B151" s="36"/>
      <c r="C151" s="217" t="s">
        <v>192</v>
      </c>
      <c r="D151" s="217" t="s">
        <v>141</v>
      </c>
      <c r="E151" s="218" t="s">
        <v>184</v>
      </c>
      <c r="F151" s="219" t="s">
        <v>185</v>
      </c>
      <c r="G151" s="220" t="s">
        <v>158</v>
      </c>
      <c r="H151" s="221">
        <v>14.696999999999999</v>
      </c>
      <c r="I151" s="222"/>
      <c r="J151" s="223">
        <f>ROUND(I151*H151,2)</f>
        <v>0</v>
      </c>
      <c r="K151" s="224"/>
      <c r="L151" s="41"/>
      <c r="M151" s="225" t="s">
        <v>1</v>
      </c>
      <c r="N151" s="226" t="s">
        <v>40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145</v>
      </c>
      <c r="AT151" s="229" t="s">
        <v>141</v>
      </c>
      <c r="AU151" s="229" t="s">
        <v>83</v>
      </c>
      <c r="AY151" s="14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145</v>
      </c>
      <c r="BK151" s="230">
        <f>ROUND(I151*H151,2)</f>
        <v>0</v>
      </c>
      <c r="BL151" s="14" t="s">
        <v>145</v>
      </c>
      <c r="BM151" s="229" t="s">
        <v>514</v>
      </c>
    </row>
    <row r="152" s="2" customFormat="1">
      <c r="A152" s="35"/>
      <c r="B152" s="36"/>
      <c r="C152" s="37"/>
      <c r="D152" s="231" t="s">
        <v>147</v>
      </c>
      <c r="E152" s="37"/>
      <c r="F152" s="232" t="s">
        <v>187</v>
      </c>
      <c r="G152" s="37"/>
      <c r="H152" s="37"/>
      <c r="I152" s="233"/>
      <c r="J152" s="37"/>
      <c r="K152" s="37"/>
      <c r="L152" s="41"/>
      <c r="M152" s="234"/>
      <c r="N152" s="235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147</v>
      </c>
      <c r="AU152" s="14" t="s">
        <v>83</v>
      </c>
    </row>
    <row r="153" s="2" customFormat="1" ht="24.15" customHeight="1">
      <c r="A153" s="35"/>
      <c r="B153" s="36"/>
      <c r="C153" s="217" t="s">
        <v>197</v>
      </c>
      <c r="D153" s="217" t="s">
        <v>141</v>
      </c>
      <c r="E153" s="218" t="s">
        <v>188</v>
      </c>
      <c r="F153" s="219" t="s">
        <v>189</v>
      </c>
      <c r="G153" s="220" t="s">
        <v>158</v>
      </c>
      <c r="H153" s="221">
        <v>293.94</v>
      </c>
      <c r="I153" s="222"/>
      <c r="J153" s="223">
        <f>ROUND(I153*H153,2)</f>
        <v>0</v>
      </c>
      <c r="K153" s="224"/>
      <c r="L153" s="41"/>
      <c r="M153" s="225" t="s">
        <v>1</v>
      </c>
      <c r="N153" s="226" t="s">
        <v>40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145</v>
      </c>
      <c r="AT153" s="229" t="s">
        <v>141</v>
      </c>
      <c r="AU153" s="229" t="s">
        <v>83</v>
      </c>
      <c r="AY153" s="14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145</v>
      </c>
      <c r="BK153" s="230">
        <f>ROUND(I153*H153,2)</f>
        <v>0</v>
      </c>
      <c r="BL153" s="14" t="s">
        <v>145</v>
      </c>
      <c r="BM153" s="229" t="s">
        <v>515</v>
      </c>
    </row>
    <row r="154" s="2" customFormat="1">
      <c r="A154" s="35"/>
      <c r="B154" s="36"/>
      <c r="C154" s="37"/>
      <c r="D154" s="231" t="s">
        <v>147</v>
      </c>
      <c r="E154" s="37"/>
      <c r="F154" s="232" t="s">
        <v>191</v>
      </c>
      <c r="G154" s="37"/>
      <c r="H154" s="37"/>
      <c r="I154" s="233"/>
      <c r="J154" s="37"/>
      <c r="K154" s="37"/>
      <c r="L154" s="41"/>
      <c r="M154" s="234"/>
      <c r="N154" s="235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147</v>
      </c>
      <c r="AU154" s="14" t="s">
        <v>83</v>
      </c>
    </row>
    <row r="155" s="2" customFormat="1" ht="33" customHeight="1">
      <c r="A155" s="35"/>
      <c r="B155" s="36"/>
      <c r="C155" s="217" t="s">
        <v>8</v>
      </c>
      <c r="D155" s="217" t="s">
        <v>141</v>
      </c>
      <c r="E155" s="218" t="s">
        <v>254</v>
      </c>
      <c r="F155" s="219" t="s">
        <v>255</v>
      </c>
      <c r="G155" s="220" t="s">
        <v>158</v>
      </c>
      <c r="H155" s="221">
        <v>2</v>
      </c>
      <c r="I155" s="222"/>
      <c r="J155" s="223">
        <f>ROUND(I155*H155,2)</f>
        <v>0</v>
      </c>
      <c r="K155" s="224"/>
      <c r="L155" s="41"/>
      <c r="M155" s="225" t="s">
        <v>1</v>
      </c>
      <c r="N155" s="226" t="s">
        <v>40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145</v>
      </c>
      <c r="AT155" s="229" t="s">
        <v>141</v>
      </c>
      <c r="AU155" s="229" t="s">
        <v>83</v>
      </c>
      <c r="AY155" s="14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145</v>
      </c>
      <c r="BK155" s="230">
        <f>ROUND(I155*H155,2)</f>
        <v>0</v>
      </c>
      <c r="BL155" s="14" t="s">
        <v>145</v>
      </c>
      <c r="BM155" s="229" t="s">
        <v>516</v>
      </c>
    </row>
    <row r="156" s="2" customFormat="1">
      <c r="A156" s="35"/>
      <c r="B156" s="36"/>
      <c r="C156" s="37"/>
      <c r="D156" s="231" t="s">
        <v>147</v>
      </c>
      <c r="E156" s="37"/>
      <c r="F156" s="232" t="s">
        <v>257</v>
      </c>
      <c r="G156" s="37"/>
      <c r="H156" s="37"/>
      <c r="I156" s="233"/>
      <c r="J156" s="37"/>
      <c r="K156" s="37"/>
      <c r="L156" s="41"/>
      <c r="M156" s="234"/>
      <c r="N156" s="235"/>
      <c r="O156" s="89"/>
      <c r="P156" s="89"/>
      <c r="Q156" s="89"/>
      <c r="R156" s="89"/>
      <c r="S156" s="89"/>
      <c r="T156" s="90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147</v>
      </c>
      <c r="AU156" s="14" t="s">
        <v>83</v>
      </c>
    </row>
    <row r="157" s="2" customFormat="1" ht="37.8" customHeight="1">
      <c r="A157" s="35"/>
      <c r="B157" s="36"/>
      <c r="C157" s="217" t="s">
        <v>211</v>
      </c>
      <c r="D157" s="217" t="s">
        <v>141</v>
      </c>
      <c r="E157" s="218" t="s">
        <v>517</v>
      </c>
      <c r="F157" s="219" t="s">
        <v>518</v>
      </c>
      <c r="G157" s="220" t="s">
        <v>158</v>
      </c>
      <c r="H157" s="221">
        <v>0.56299999999999994</v>
      </c>
      <c r="I157" s="222"/>
      <c r="J157" s="223">
        <f>ROUND(I157*H157,2)</f>
        <v>0</v>
      </c>
      <c r="K157" s="224"/>
      <c r="L157" s="41"/>
      <c r="M157" s="225" t="s">
        <v>1</v>
      </c>
      <c r="N157" s="226" t="s">
        <v>40</v>
      </c>
      <c r="O157" s="89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145</v>
      </c>
      <c r="AT157" s="229" t="s">
        <v>141</v>
      </c>
      <c r="AU157" s="229" t="s">
        <v>83</v>
      </c>
      <c r="AY157" s="14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145</v>
      </c>
      <c r="BK157" s="230">
        <f>ROUND(I157*H157,2)</f>
        <v>0</v>
      </c>
      <c r="BL157" s="14" t="s">
        <v>145</v>
      </c>
      <c r="BM157" s="229" t="s">
        <v>519</v>
      </c>
    </row>
    <row r="158" s="2" customFormat="1">
      <c r="A158" s="35"/>
      <c r="B158" s="36"/>
      <c r="C158" s="37"/>
      <c r="D158" s="231" t="s">
        <v>147</v>
      </c>
      <c r="E158" s="37"/>
      <c r="F158" s="232" t="s">
        <v>520</v>
      </c>
      <c r="G158" s="37"/>
      <c r="H158" s="37"/>
      <c r="I158" s="233"/>
      <c r="J158" s="37"/>
      <c r="K158" s="37"/>
      <c r="L158" s="41"/>
      <c r="M158" s="234"/>
      <c r="N158" s="235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147</v>
      </c>
      <c r="AU158" s="14" t="s">
        <v>83</v>
      </c>
    </row>
    <row r="159" s="2" customFormat="1" ht="37.8" customHeight="1">
      <c r="A159" s="35"/>
      <c r="B159" s="36"/>
      <c r="C159" s="217" t="s">
        <v>221</v>
      </c>
      <c r="D159" s="217" t="s">
        <v>141</v>
      </c>
      <c r="E159" s="218" t="s">
        <v>521</v>
      </c>
      <c r="F159" s="219" t="s">
        <v>522</v>
      </c>
      <c r="G159" s="220" t="s">
        <v>158</v>
      </c>
      <c r="H159" s="221">
        <v>12.134</v>
      </c>
      <c r="I159" s="222"/>
      <c r="J159" s="223">
        <f>ROUND(I159*H159,2)</f>
        <v>0</v>
      </c>
      <c r="K159" s="224"/>
      <c r="L159" s="41"/>
      <c r="M159" s="225" t="s">
        <v>1</v>
      </c>
      <c r="N159" s="226" t="s">
        <v>40</v>
      </c>
      <c r="O159" s="89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145</v>
      </c>
      <c r="AT159" s="229" t="s">
        <v>141</v>
      </c>
      <c r="AU159" s="229" t="s">
        <v>83</v>
      </c>
      <c r="AY159" s="14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145</v>
      </c>
      <c r="BK159" s="230">
        <f>ROUND(I159*H159,2)</f>
        <v>0</v>
      </c>
      <c r="BL159" s="14" t="s">
        <v>145</v>
      </c>
      <c r="BM159" s="229" t="s">
        <v>523</v>
      </c>
    </row>
    <row r="160" s="2" customFormat="1">
      <c r="A160" s="35"/>
      <c r="B160" s="36"/>
      <c r="C160" s="37"/>
      <c r="D160" s="231" t="s">
        <v>147</v>
      </c>
      <c r="E160" s="37"/>
      <c r="F160" s="232" t="s">
        <v>524</v>
      </c>
      <c r="G160" s="37"/>
      <c r="H160" s="37"/>
      <c r="I160" s="233"/>
      <c r="J160" s="37"/>
      <c r="K160" s="37"/>
      <c r="L160" s="41"/>
      <c r="M160" s="234"/>
      <c r="N160" s="235"/>
      <c r="O160" s="89"/>
      <c r="P160" s="89"/>
      <c r="Q160" s="89"/>
      <c r="R160" s="89"/>
      <c r="S160" s="89"/>
      <c r="T160" s="90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147</v>
      </c>
      <c r="AU160" s="14" t="s">
        <v>83</v>
      </c>
    </row>
    <row r="161" s="2" customFormat="1" ht="24.15" customHeight="1">
      <c r="A161" s="35"/>
      <c r="B161" s="36"/>
      <c r="C161" s="236" t="s">
        <v>229</v>
      </c>
      <c r="D161" s="236" t="s">
        <v>155</v>
      </c>
      <c r="E161" s="237" t="s">
        <v>198</v>
      </c>
      <c r="F161" s="238" t="s">
        <v>199</v>
      </c>
      <c r="G161" s="239" t="s">
        <v>158</v>
      </c>
      <c r="H161" s="240">
        <v>20</v>
      </c>
      <c r="I161" s="241"/>
      <c r="J161" s="242">
        <f>ROUND(I161*H161,2)</f>
        <v>0</v>
      </c>
      <c r="K161" s="243"/>
      <c r="L161" s="244"/>
      <c r="M161" s="245" t="s">
        <v>1</v>
      </c>
      <c r="N161" s="246" t="s">
        <v>40</v>
      </c>
      <c r="O161" s="89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159</v>
      </c>
      <c r="AT161" s="229" t="s">
        <v>155</v>
      </c>
      <c r="AU161" s="229" t="s">
        <v>83</v>
      </c>
      <c r="AY161" s="14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145</v>
      </c>
      <c r="BK161" s="230">
        <f>ROUND(I161*H161,2)</f>
        <v>0</v>
      </c>
      <c r="BL161" s="14" t="s">
        <v>145</v>
      </c>
      <c r="BM161" s="229" t="s">
        <v>525</v>
      </c>
    </row>
    <row r="162" s="2" customFormat="1">
      <c r="A162" s="35"/>
      <c r="B162" s="36"/>
      <c r="C162" s="37"/>
      <c r="D162" s="231" t="s">
        <v>147</v>
      </c>
      <c r="E162" s="37"/>
      <c r="F162" s="232" t="s">
        <v>199</v>
      </c>
      <c r="G162" s="37"/>
      <c r="H162" s="37"/>
      <c r="I162" s="233"/>
      <c r="J162" s="37"/>
      <c r="K162" s="37"/>
      <c r="L162" s="41"/>
      <c r="M162" s="234"/>
      <c r="N162" s="235"/>
      <c r="O162" s="89"/>
      <c r="P162" s="89"/>
      <c r="Q162" s="89"/>
      <c r="R162" s="89"/>
      <c r="S162" s="89"/>
      <c r="T162" s="90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147</v>
      </c>
      <c r="AU162" s="14" t="s">
        <v>83</v>
      </c>
    </row>
    <row r="163" s="12" customFormat="1" ht="22.8" customHeight="1">
      <c r="A163" s="12"/>
      <c r="B163" s="201"/>
      <c r="C163" s="202"/>
      <c r="D163" s="203" t="s">
        <v>72</v>
      </c>
      <c r="E163" s="215" t="s">
        <v>201</v>
      </c>
      <c r="F163" s="215" t="s">
        <v>202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SUM(P164:P165)</f>
        <v>0</v>
      </c>
      <c r="Q163" s="209"/>
      <c r="R163" s="210">
        <f>SUM(R164:R165)</f>
        <v>0</v>
      </c>
      <c r="S163" s="209"/>
      <c r="T163" s="211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81</v>
      </c>
      <c r="AT163" s="213" t="s">
        <v>72</v>
      </c>
      <c r="AU163" s="213" t="s">
        <v>81</v>
      </c>
      <c r="AY163" s="212" t="s">
        <v>139</v>
      </c>
      <c r="BK163" s="214">
        <f>SUM(BK164:BK165)</f>
        <v>0</v>
      </c>
    </row>
    <row r="164" s="2" customFormat="1" ht="16.5" customHeight="1">
      <c r="A164" s="35"/>
      <c r="B164" s="36"/>
      <c r="C164" s="217" t="s">
        <v>214</v>
      </c>
      <c r="D164" s="217" t="s">
        <v>141</v>
      </c>
      <c r="E164" s="218" t="s">
        <v>203</v>
      </c>
      <c r="F164" s="219" t="s">
        <v>204</v>
      </c>
      <c r="G164" s="220" t="s">
        <v>158</v>
      </c>
      <c r="H164" s="221">
        <v>5.0110000000000001</v>
      </c>
      <c r="I164" s="222"/>
      <c r="J164" s="223">
        <f>ROUND(I164*H164,2)</f>
        <v>0</v>
      </c>
      <c r="K164" s="224"/>
      <c r="L164" s="41"/>
      <c r="M164" s="225" t="s">
        <v>1</v>
      </c>
      <c r="N164" s="226" t="s">
        <v>40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145</v>
      </c>
      <c r="AT164" s="229" t="s">
        <v>141</v>
      </c>
      <c r="AU164" s="229" t="s">
        <v>83</v>
      </c>
      <c r="AY164" s="14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145</v>
      </c>
      <c r="BK164" s="230">
        <f>ROUND(I164*H164,2)</f>
        <v>0</v>
      </c>
      <c r="BL164" s="14" t="s">
        <v>145</v>
      </c>
      <c r="BM164" s="229" t="s">
        <v>526</v>
      </c>
    </row>
    <row r="165" s="2" customFormat="1">
      <c r="A165" s="35"/>
      <c r="B165" s="36"/>
      <c r="C165" s="37"/>
      <c r="D165" s="231" t="s">
        <v>147</v>
      </c>
      <c r="E165" s="37"/>
      <c r="F165" s="232" t="s">
        <v>206</v>
      </c>
      <c r="G165" s="37"/>
      <c r="H165" s="37"/>
      <c r="I165" s="233"/>
      <c r="J165" s="37"/>
      <c r="K165" s="37"/>
      <c r="L165" s="41"/>
      <c r="M165" s="234"/>
      <c r="N165" s="235"/>
      <c r="O165" s="89"/>
      <c r="P165" s="89"/>
      <c r="Q165" s="89"/>
      <c r="R165" s="89"/>
      <c r="S165" s="89"/>
      <c r="T165" s="90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147</v>
      </c>
      <c r="AU165" s="14" t="s">
        <v>83</v>
      </c>
    </row>
    <row r="166" s="12" customFormat="1" ht="25.92" customHeight="1">
      <c r="A166" s="12"/>
      <c r="B166" s="201"/>
      <c r="C166" s="202"/>
      <c r="D166" s="203" t="s">
        <v>72</v>
      </c>
      <c r="E166" s="204" t="s">
        <v>207</v>
      </c>
      <c r="F166" s="204" t="s">
        <v>208</v>
      </c>
      <c r="G166" s="202"/>
      <c r="H166" s="202"/>
      <c r="I166" s="205"/>
      <c r="J166" s="206">
        <f>BK166</f>
        <v>0</v>
      </c>
      <c r="K166" s="202"/>
      <c r="L166" s="207"/>
      <c r="M166" s="208"/>
      <c r="N166" s="209"/>
      <c r="O166" s="209"/>
      <c r="P166" s="210">
        <f>P167</f>
        <v>0</v>
      </c>
      <c r="Q166" s="209"/>
      <c r="R166" s="210">
        <f>R167</f>
        <v>0.002813</v>
      </c>
      <c r="S166" s="209"/>
      <c r="T166" s="211">
        <f>T167</f>
        <v>0.89692505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2" t="s">
        <v>83</v>
      </c>
      <c r="AT166" s="213" t="s">
        <v>72</v>
      </c>
      <c r="AU166" s="213" t="s">
        <v>73</v>
      </c>
      <c r="AY166" s="212" t="s">
        <v>139</v>
      </c>
      <c r="BK166" s="214">
        <f>BK167</f>
        <v>0</v>
      </c>
    </row>
    <row r="167" s="12" customFormat="1" ht="22.8" customHeight="1">
      <c r="A167" s="12"/>
      <c r="B167" s="201"/>
      <c r="C167" s="202"/>
      <c r="D167" s="203" t="s">
        <v>72</v>
      </c>
      <c r="E167" s="215" t="s">
        <v>356</v>
      </c>
      <c r="F167" s="215" t="s">
        <v>357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SUM(P168:P171)</f>
        <v>0</v>
      </c>
      <c r="Q167" s="209"/>
      <c r="R167" s="210">
        <f>SUM(R168:R171)</f>
        <v>0.002813</v>
      </c>
      <c r="S167" s="209"/>
      <c r="T167" s="211">
        <f>SUM(T168:T171)</f>
        <v>0.89692505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2" t="s">
        <v>83</v>
      </c>
      <c r="AT167" s="213" t="s">
        <v>72</v>
      </c>
      <c r="AU167" s="213" t="s">
        <v>81</v>
      </c>
      <c r="AY167" s="212" t="s">
        <v>139</v>
      </c>
      <c r="BK167" s="214">
        <f>SUM(BK168:BK171)</f>
        <v>0</v>
      </c>
    </row>
    <row r="168" s="2" customFormat="1" ht="24.15" customHeight="1">
      <c r="A168" s="35"/>
      <c r="B168" s="36"/>
      <c r="C168" s="217" t="s">
        <v>276</v>
      </c>
      <c r="D168" s="217" t="s">
        <v>141</v>
      </c>
      <c r="E168" s="218" t="s">
        <v>527</v>
      </c>
      <c r="F168" s="219" t="s">
        <v>528</v>
      </c>
      <c r="G168" s="220" t="s">
        <v>151</v>
      </c>
      <c r="H168" s="221">
        <v>14.065</v>
      </c>
      <c r="I168" s="222"/>
      <c r="J168" s="223">
        <f>ROUND(I168*H168,2)</f>
        <v>0</v>
      </c>
      <c r="K168" s="224"/>
      <c r="L168" s="41"/>
      <c r="M168" s="225" t="s">
        <v>1</v>
      </c>
      <c r="N168" s="226" t="s">
        <v>40</v>
      </c>
      <c r="O168" s="89"/>
      <c r="P168" s="227">
        <f>O168*H168</f>
        <v>0</v>
      </c>
      <c r="Q168" s="227">
        <v>0.00020000000000000001</v>
      </c>
      <c r="R168" s="227">
        <f>Q168*H168</f>
        <v>0.002813</v>
      </c>
      <c r="S168" s="227">
        <v>0.017780000000000001</v>
      </c>
      <c r="T168" s="228">
        <f>S168*H168</f>
        <v>0.25007570000000001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214</v>
      </c>
      <c r="AT168" s="229" t="s">
        <v>141</v>
      </c>
      <c r="AU168" s="229" t="s">
        <v>83</v>
      </c>
      <c r="AY168" s="14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145</v>
      </c>
      <c r="BK168" s="230">
        <f>ROUND(I168*H168,2)</f>
        <v>0</v>
      </c>
      <c r="BL168" s="14" t="s">
        <v>214</v>
      </c>
      <c r="BM168" s="229" t="s">
        <v>529</v>
      </c>
    </row>
    <row r="169" s="2" customFormat="1">
      <c r="A169" s="35"/>
      <c r="B169" s="36"/>
      <c r="C169" s="37"/>
      <c r="D169" s="231" t="s">
        <v>147</v>
      </c>
      <c r="E169" s="37"/>
      <c r="F169" s="232" t="s">
        <v>530</v>
      </c>
      <c r="G169" s="37"/>
      <c r="H169" s="37"/>
      <c r="I169" s="233"/>
      <c r="J169" s="37"/>
      <c r="K169" s="37"/>
      <c r="L169" s="41"/>
      <c r="M169" s="234"/>
      <c r="N169" s="235"/>
      <c r="O169" s="89"/>
      <c r="P169" s="89"/>
      <c r="Q169" s="89"/>
      <c r="R169" s="89"/>
      <c r="S169" s="89"/>
      <c r="T169" s="9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147</v>
      </c>
      <c r="AU169" s="14" t="s">
        <v>83</v>
      </c>
    </row>
    <row r="170" s="2" customFormat="1" ht="24.15" customHeight="1">
      <c r="A170" s="35"/>
      <c r="B170" s="36"/>
      <c r="C170" s="217" t="s">
        <v>283</v>
      </c>
      <c r="D170" s="217" t="s">
        <v>141</v>
      </c>
      <c r="E170" s="218" t="s">
        <v>531</v>
      </c>
      <c r="F170" s="219" t="s">
        <v>532</v>
      </c>
      <c r="G170" s="220" t="s">
        <v>151</v>
      </c>
      <c r="H170" s="221">
        <v>42.195</v>
      </c>
      <c r="I170" s="222"/>
      <c r="J170" s="223">
        <f>ROUND(I170*H170,2)</f>
        <v>0</v>
      </c>
      <c r="K170" s="224"/>
      <c r="L170" s="41"/>
      <c r="M170" s="225" t="s">
        <v>1</v>
      </c>
      <c r="N170" s="226" t="s">
        <v>40</v>
      </c>
      <c r="O170" s="89"/>
      <c r="P170" s="227">
        <f>O170*H170</f>
        <v>0</v>
      </c>
      <c r="Q170" s="227">
        <v>0</v>
      </c>
      <c r="R170" s="227">
        <f>Q170*H170</f>
        <v>0</v>
      </c>
      <c r="S170" s="227">
        <v>0.01533</v>
      </c>
      <c r="T170" s="228">
        <f>S170*H170</f>
        <v>0.64684934999999999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214</v>
      </c>
      <c r="AT170" s="229" t="s">
        <v>141</v>
      </c>
      <c r="AU170" s="229" t="s">
        <v>83</v>
      </c>
      <c r="AY170" s="14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145</v>
      </c>
      <c r="BK170" s="230">
        <f>ROUND(I170*H170,2)</f>
        <v>0</v>
      </c>
      <c r="BL170" s="14" t="s">
        <v>214</v>
      </c>
      <c r="BM170" s="229" t="s">
        <v>533</v>
      </c>
    </row>
    <row r="171" s="2" customFormat="1">
      <c r="A171" s="35"/>
      <c r="B171" s="36"/>
      <c r="C171" s="37"/>
      <c r="D171" s="231" t="s">
        <v>147</v>
      </c>
      <c r="E171" s="37"/>
      <c r="F171" s="232" t="s">
        <v>534</v>
      </c>
      <c r="G171" s="37"/>
      <c r="H171" s="37"/>
      <c r="I171" s="233"/>
      <c r="J171" s="37"/>
      <c r="K171" s="37"/>
      <c r="L171" s="41"/>
      <c r="M171" s="234"/>
      <c r="N171" s="235"/>
      <c r="O171" s="89"/>
      <c r="P171" s="89"/>
      <c r="Q171" s="89"/>
      <c r="R171" s="89"/>
      <c r="S171" s="89"/>
      <c r="T171" s="90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147</v>
      </c>
      <c r="AU171" s="14" t="s">
        <v>83</v>
      </c>
    </row>
    <row r="172" s="12" customFormat="1" ht="25.92" customHeight="1">
      <c r="A172" s="12"/>
      <c r="B172" s="201"/>
      <c r="C172" s="202"/>
      <c r="D172" s="203" t="s">
        <v>72</v>
      </c>
      <c r="E172" s="204" t="s">
        <v>217</v>
      </c>
      <c r="F172" s="204" t="s">
        <v>218</v>
      </c>
      <c r="G172" s="202"/>
      <c r="H172" s="202"/>
      <c r="I172" s="205"/>
      <c r="J172" s="206">
        <f>BK172</f>
        <v>0</v>
      </c>
      <c r="K172" s="202"/>
      <c r="L172" s="207"/>
      <c r="M172" s="208"/>
      <c r="N172" s="209"/>
      <c r="O172" s="209"/>
      <c r="P172" s="210">
        <f>P173+P176+P179+P183</f>
        <v>0</v>
      </c>
      <c r="Q172" s="209"/>
      <c r="R172" s="210">
        <f>R173+R176+R179+R183</f>
        <v>0</v>
      </c>
      <c r="S172" s="209"/>
      <c r="T172" s="211">
        <f>T173+T176+T179+T183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165</v>
      </c>
      <c r="AT172" s="213" t="s">
        <v>72</v>
      </c>
      <c r="AU172" s="213" t="s">
        <v>73</v>
      </c>
      <c r="AY172" s="212" t="s">
        <v>139</v>
      </c>
      <c r="BK172" s="214">
        <f>BK173+BK176+BK179+BK183</f>
        <v>0</v>
      </c>
    </row>
    <row r="173" s="12" customFormat="1" ht="22.8" customHeight="1">
      <c r="A173" s="12"/>
      <c r="B173" s="201"/>
      <c r="C173" s="202"/>
      <c r="D173" s="203" t="s">
        <v>72</v>
      </c>
      <c r="E173" s="215" t="s">
        <v>219</v>
      </c>
      <c r="F173" s="215" t="s">
        <v>220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SUM(P174:P175)</f>
        <v>0</v>
      </c>
      <c r="Q173" s="209"/>
      <c r="R173" s="210">
        <f>SUM(R174:R175)</f>
        <v>0</v>
      </c>
      <c r="S173" s="209"/>
      <c r="T173" s="211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2" t="s">
        <v>165</v>
      </c>
      <c r="AT173" s="213" t="s">
        <v>72</v>
      </c>
      <c r="AU173" s="213" t="s">
        <v>81</v>
      </c>
      <c r="AY173" s="212" t="s">
        <v>139</v>
      </c>
      <c r="BK173" s="214">
        <f>SUM(BK174:BK175)</f>
        <v>0</v>
      </c>
    </row>
    <row r="174" s="2" customFormat="1" ht="16.5" customHeight="1">
      <c r="A174" s="35"/>
      <c r="B174" s="36"/>
      <c r="C174" s="217" t="s">
        <v>288</v>
      </c>
      <c r="D174" s="217" t="s">
        <v>141</v>
      </c>
      <c r="E174" s="218" t="s">
        <v>222</v>
      </c>
      <c r="F174" s="219" t="s">
        <v>223</v>
      </c>
      <c r="G174" s="220" t="s">
        <v>224</v>
      </c>
      <c r="H174" s="221">
        <v>1</v>
      </c>
      <c r="I174" s="222"/>
      <c r="J174" s="223">
        <f>ROUND(I174*H174,2)</f>
        <v>0</v>
      </c>
      <c r="K174" s="224"/>
      <c r="L174" s="41"/>
      <c r="M174" s="225" t="s">
        <v>1</v>
      </c>
      <c r="N174" s="226" t="s">
        <v>40</v>
      </c>
      <c r="O174" s="89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225</v>
      </c>
      <c r="AT174" s="229" t="s">
        <v>141</v>
      </c>
      <c r="AU174" s="229" t="s">
        <v>83</v>
      </c>
      <c r="AY174" s="14" t="s">
        <v>139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145</v>
      </c>
      <c r="BK174" s="230">
        <f>ROUND(I174*H174,2)</f>
        <v>0</v>
      </c>
      <c r="BL174" s="14" t="s">
        <v>225</v>
      </c>
      <c r="BM174" s="229" t="s">
        <v>535</v>
      </c>
    </row>
    <row r="175" s="2" customFormat="1">
      <c r="A175" s="35"/>
      <c r="B175" s="36"/>
      <c r="C175" s="37"/>
      <c r="D175" s="231" t="s">
        <v>147</v>
      </c>
      <c r="E175" s="37"/>
      <c r="F175" s="232" t="s">
        <v>223</v>
      </c>
      <c r="G175" s="37"/>
      <c r="H175" s="37"/>
      <c r="I175" s="233"/>
      <c r="J175" s="37"/>
      <c r="K175" s="37"/>
      <c r="L175" s="41"/>
      <c r="M175" s="234"/>
      <c r="N175" s="235"/>
      <c r="O175" s="89"/>
      <c r="P175" s="89"/>
      <c r="Q175" s="89"/>
      <c r="R175" s="89"/>
      <c r="S175" s="89"/>
      <c r="T175" s="90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147</v>
      </c>
      <c r="AU175" s="14" t="s">
        <v>83</v>
      </c>
    </row>
    <row r="176" s="12" customFormat="1" ht="22.8" customHeight="1">
      <c r="A176" s="12"/>
      <c r="B176" s="201"/>
      <c r="C176" s="202"/>
      <c r="D176" s="203" t="s">
        <v>72</v>
      </c>
      <c r="E176" s="215" t="s">
        <v>227</v>
      </c>
      <c r="F176" s="215" t="s">
        <v>228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SUM(P177:P178)</f>
        <v>0</v>
      </c>
      <c r="Q176" s="209"/>
      <c r="R176" s="210">
        <f>SUM(R177:R178)</f>
        <v>0</v>
      </c>
      <c r="S176" s="209"/>
      <c r="T176" s="211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165</v>
      </c>
      <c r="AT176" s="213" t="s">
        <v>72</v>
      </c>
      <c r="AU176" s="213" t="s">
        <v>81</v>
      </c>
      <c r="AY176" s="212" t="s">
        <v>139</v>
      </c>
      <c r="BK176" s="214">
        <f>SUM(BK177:BK178)</f>
        <v>0</v>
      </c>
    </row>
    <row r="177" s="2" customFormat="1" ht="16.5" customHeight="1">
      <c r="A177" s="35"/>
      <c r="B177" s="36"/>
      <c r="C177" s="217" t="s">
        <v>290</v>
      </c>
      <c r="D177" s="217" t="s">
        <v>141</v>
      </c>
      <c r="E177" s="218" t="s">
        <v>230</v>
      </c>
      <c r="F177" s="219" t="s">
        <v>228</v>
      </c>
      <c r="G177" s="220" t="s">
        <v>224</v>
      </c>
      <c r="H177" s="221">
        <v>1</v>
      </c>
      <c r="I177" s="222"/>
      <c r="J177" s="223">
        <f>ROUND(I177*H177,2)</f>
        <v>0</v>
      </c>
      <c r="K177" s="224"/>
      <c r="L177" s="41"/>
      <c r="M177" s="225" t="s">
        <v>1</v>
      </c>
      <c r="N177" s="226" t="s">
        <v>40</v>
      </c>
      <c r="O177" s="89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225</v>
      </c>
      <c r="AT177" s="229" t="s">
        <v>141</v>
      </c>
      <c r="AU177" s="229" t="s">
        <v>83</v>
      </c>
      <c r="AY177" s="14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145</v>
      </c>
      <c r="BK177" s="230">
        <f>ROUND(I177*H177,2)</f>
        <v>0</v>
      </c>
      <c r="BL177" s="14" t="s">
        <v>225</v>
      </c>
      <c r="BM177" s="229" t="s">
        <v>536</v>
      </c>
    </row>
    <row r="178" s="2" customFormat="1">
      <c r="A178" s="35"/>
      <c r="B178" s="36"/>
      <c r="C178" s="37"/>
      <c r="D178" s="231" t="s">
        <v>147</v>
      </c>
      <c r="E178" s="37"/>
      <c r="F178" s="232" t="s">
        <v>228</v>
      </c>
      <c r="G178" s="37"/>
      <c r="H178" s="37"/>
      <c r="I178" s="233"/>
      <c r="J178" s="37"/>
      <c r="K178" s="37"/>
      <c r="L178" s="41"/>
      <c r="M178" s="234"/>
      <c r="N178" s="235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147</v>
      </c>
      <c r="AU178" s="14" t="s">
        <v>83</v>
      </c>
    </row>
    <row r="179" s="12" customFormat="1" ht="22.8" customHeight="1">
      <c r="A179" s="12"/>
      <c r="B179" s="201"/>
      <c r="C179" s="202"/>
      <c r="D179" s="203" t="s">
        <v>72</v>
      </c>
      <c r="E179" s="215" t="s">
        <v>537</v>
      </c>
      <c r="F179" s="215" t="s">
        <v>538</v>
      </c>
      <c r="G179" s="202"/>
      <c r="H179" s="202"/>
      <c r="I179" s="205"/>
      <c r="J179" s="216">
        <f>BK179</f>
        <v>0</v>
      </c>
      <c r="K179" s="202"/>
      <c r="L179" s="207"/>
      <c r="M179" s="208"/>
      <c r="N179" s="209"/>
      <c r="O179" s="209"/>
      <c r="P179" s="210">
        <f>SUM(P180:P182)</f>
        <v>0</v>
      </c>
      <c r="Q179" s="209"/>
      <c r="R179" s="210">
        <f>SUM(R180:R182)</f>
        <v>0</v>
      </c>
      <c r="S179" s="209"/>
      <c r="T179" s="211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165</v>
      </c>
      <c r="AT179" s="213" t="s">
        <v>72</v>
      </c>
      <c r="AU179" s="213" t="s">
        <v>81</v>
      </c>
      <c r="AY179" s="212" t="s">
        <v>139</v>
      </c>
      <c r="BK179" s="214">
        <f>SUM(BK180:BK182)</f>
        <v>0</v>
      </c>
    </row>
    <row r="180" s="2" customFormat="1" ht="16.5" customHeight="1">
      <c r="A180" s="35"/>
      <c r="B180" s="36"/>
      <c r="C180" s="217" t="s">
        <v>7</v>
      </c>
      <c r="D180" s="217" t="s">
        <v>141</v>
      </c>
      <c r="E180" s="218" t="s">
        <v>539</v>
      </c>
      <c r="F180" s="219" t="s">
        <v>540</v>
      </c>
      <c r="G180" s="220" t="s">
        <v>224</v>
      </c>
      <c r="H180" s="221">
        <v>1</v>
      </c>
      <c r="I180" s="222"/>
      <c r="J180" s="223">
        <f>ROUND(I180*H180,2)</f>
        <v>0</v>
      </c>
      <c r="K180" s="224"/>
      <c r="L180" s="41"/>
      <c r="M180" s="225" t="s">
        <v>1</v>
      </c>
      <c r="N180" s="226" t="s">
        <v>40</v>
      </c>
      <c r="O180" s="89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225</v>
      </c>
      <c r="AT180" s="229" t="s">
        <v>141</v>
      </c>
      <c r="AU180" s="229" t="s">
        <v>83</v>
      </c>
      <c r="AY180" s="14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145</v>
      </c>
      <c r="BK180" s="230">
        <f>ROUND(I180*H180,2)</f>
        <v>0</v>
      </c>
      <c r="BL180" s="14" t="s">
        <v>225</v>
      </c>
      <c r="BM180" s="229" t="s">
        <v>541</v>
      </c>
    </row>
    <row r="181" s="2" customFormat="1">
      <c r="A181" s="35"/>
      <c r="B181" s="36"/>
      <c r="C181" s="37"/>
      <c r="D181" s="231" t="s">
        <v>147</v>
      </c>
      <c r="E181" s="37"/>
      <c r="F181" s="232" t="s">
        <v>540</v>
      </c>
      <c r="G181" s="37"/>
      <c r="H181" s="37"/>
      <c r="I181" s="233"/>
      <c r="J181" s="37"/>
      <c r="K181" s="37"/>
      <c r="L181" s="41"/>
      <c r="M181" s="234"/>
      <c r="N181" s="235"/>
      <c r="O181" s="89"/>
      <c r="P181" s="89"/>
      <c r="Q181" s="89"/>
      <c r="R181" s="89"/>
      <c r="S181" s="89"/>
      <c r="T181" s="90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147</v>
      </c>
      <c r="AU181" s="14" t="s">
        <v>83</v>
      </c>
    </row>
    <row r="182" s="2" customFormat="1">
      <c r="A182" s="35"/>
      <c r="B182" s="36"/>
      <c r="C182" s="37"/>
      <c r="D182" s="231" t="s">
        <v>281</v>
      </c>
      <c r="E182" s="37"/>
      <c r="F182" s="251" t="s">
        <v>542</v>
      </c>
      <c r="G182" s="37"/>
      <c r="H182" s="37"/>
      <c r="I182" s="233"/>
      <c r="J182" s="37"/>
      <c r="K182" s="37"/>
      <c r="L182" s="41"/>
      <c r="M182" s="234"/>
      <c r="N182" s="235"/>
      <c r="O182" s="89"/>
      <c r="P182" s="89"/>
      <c r="Q182" s="89"/>
      <c r="R182" s="89"/>
      <c r="S182" s="89"/>
      <c r="T182" s="90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281</v>
      </c>
      <c r="AU182" s="14" t="s">
        <v>83</v>
      </c>
    </row>
    <row r="183" s="12" customFormat="1" ht="22.8" customHeight="1">
      <c r="A183" s="12"/>
      <c r="B183" s="201"/>
      <c r="C183" s="202"/>
      <c r="D183" s="203" t="s">
        <v>72</v>
      </c>
      <c r="E183" s="215" t="s">
        <v>232</v>
      </c>
      <c r="F183" s="215" t="s">
        <v>233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SUM(P184:P185)</f>
        <v>0</v>
      </c>
      <c r="Q183" s="209"/>
      <c r="R183" s="210">
        <f>SUM(R184:R185)</f>
        <v>0</v>
      </c>
      <c r="S183" s="209"/>
      <c r="T183" s="211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165</v>
      </c>
      <c r="AT183" s="213" t="s">
        <v>72</v>
      </c>
      <c r="AU183" s="213" t="s">
        <v>81</v>
      </c>
      <c r="AY183" s="212" t="s">
        <v>139</v>
      </c>
      <c r="BK183" s="214">
        <f>SUM(BK184:BK185)</f>
        <v>0</v>
      </c>
    </row>
    <row r="184" s="2" customFormat="1" ht="16.5" customHeight="1">
      <c r="A184" s="35"/>
      <c r="B184" s="36"/>
      <c r="C184" s="217" t="s">
        <v>349</v>
      </c>
      <c r="D184" s="217" t="s">
        <v>141</v>
      </c>
      <c r="E184" s="218" t="s">
        <v>234</v>
      </c>
      <c r="F184" s="219" t="s">
        <v>233</v>
      </c>
      <c r="G184" s="220" t="s">
        <v>224</v>
      </c>
      <c r="H184" s="221">
        <v>1</v>
      </c>
      <c r="I184" s="222"/>
      <c r="J184" s="223">
        <f>ROUND(I184*H184,2)</f>
        <v>0</v>
      </c>
      <c r="K184" s="224"/>
      <c r="L184" s="41"/>
      <c r="M184" s="225" t="s">
        <v>1</v>
      </c>
      <c r="N184" s="226" t="s">
        <v>40</v>
      </c>
      <c r="O184" s="89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9" t="s">
        <v>225</v>
      </c>
      <c r="AT184" s="229" t="s">
        <v>141</v>
      </c>
      <c r="AU184" s="229" t="s">
        <v>83</v>
      </c>
      <c r="AY184" s="14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145</v>
      </c>
      <c r="BK184" s="230">
        <f>ROUND(I184*H184,2)</f>
        <v>0</v>
      </c>
      <c r="BL184" s="14" t="s">
        <v>225</v>
      </c>
      <c r="BM184" s="229" t="s">
        <v>543</v>
      </c>
    </row>
    <row r="185" s="2" customFormat="1">
      <c r="A185" s="35"/>
      <c r="B185" s="36"/>
      <c r="C185" s="37"/>
      <c r="D185" s="231" t="s">
        <v>147</v>
      </c>
      <c r="E185" s="37"/>
      <c r="F185" s="232" t="s">
        <v>233</v>
      </c>
      <c r="G185" s="37"/>
      <c r="H185" s="37"/>
      <c r="I185" s="233"/>
      <c r="J185" s="37"/>
      <c r="K185" s="37"/>
      <c r="L185" s="41"/>
      <c r="M185" s="247"/>
      <c r="N185" s="248"/>
      <c r="O185" s="249"/>
      <c r="P185" s="249"/>
      <c r="Q185" s="249"/>
      <c r="R185" s="249"/>
      <c r="S185" s="249"/>
      <c r="T185" s="250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147</v>
      </c>
      <c r="AU185" s="14" t="s">
        <v>83</v>
      </c>
    </row>
    <row r="186" s="2" customFormat="1" ht="6.96" customHeight="1">
      <c r="A186" s="35"/>
      <c r="B186" s="64"/>
      <c r="C186" s="65"/>
      <c r="D186" s="65"/>
      <c r="E186" s="65"/>
      <c r="F186" s="65"/>
      <c r="G186" s="65"/>
      <c r="H186" s="65"/>
      <c r="I186" s="65"/>
      <c r="J186" s="65"/>
      <c r="K186" s="65"/>
      <c r="L186" s="41"/>
      <c r="M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</row>
  </sheetData>
  <sheetProtection sheet="1" autoFilter="0" formatColumns="0" formatRows="0" objects="1" scenarios="1" spinCount="100000" saltValue="YCYGPey8gXrMrXS3LzxbXcFwbLaQWW0LOTmHw8h7rAbTlL5GfWUIsivsnSK3gD9/HgdLvFgrYWDaaHZDX2WMnA==" hashValue="TpnU3eQulPgkXjGIoHuOXCXcbuLa6akeBfqZ8vEEf4YqVZ0LAfyYTON997gLreOAs1Q5EHuIIprbWGVWLImi4w==" algorithmName="SHA-512" password="CC35"/>
  <autoFilter ref="C127:K18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83</v>
      </c>
    </row>
    <row r="4" s="1" customFormat="1" ht="24.96" customHeight="1">
      <c r="B4" s="17"/>
      <c r="D4" s="136" t="s">
        <v>105</v>
      </c>
      <c r="L4" s="17"/>
      <c r="M4" s="137" t="s">
        <v>10</v>
      </c>
      <c r="AT4" s="14" t="s">
        <v>30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16</v>
      </c>
      <c r="L6" s="17"/>
    </row>
    <row r="7" s="1" customFormat="1" ht="16.5" customHeight="1">
      <c r="B7" s="17"/>
      <c r="E7" s="139" t="str">
        <f>'Rekapitulace stavby'!K6</f>
        <v>Demolice objektů u OŘ Plzeň 2024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106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544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18</v>
      </c>
      <c r="E11" s="35"/>
      <c r="F11" s="141" t="s">
        <v>1</v>
      </c>
      <c r="G11" s="35"/>
      <c r="H11" s="35"/>
      <c r="I11" s="138" t="s">
        <v>19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20</v>
      </c>
      <c r="E12" s="35"/>
      <c r="F12" s="141" t="s">
        <v>21</v>
      </c>
      <c r="G12" s="35"/>
      <c r="H12" s="35"/>
      <c r="I12" s="138" t="s">
        <v>22</v>
      </c>
      <c r="J12" s="142" t="str">
        <f>'Rekapitulace stavby'!AN8</f>
        <v>6. 9. 2024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24</v>
      </c>
      <c r="E14" s="35"/>
      <c r="F14" s="35"/>
      <c r="G14" s="35"/>
      <c r="H14" s="35"/>
      <c r="I14" s="138" t="s">
        <v>25</v>
      </c>
      <c r="J14" s="141" t="str">
        <f>IF('Rekapitulace stavby'!AN10="","",'Rekapitulace stavby'!AN10)</f>
        <v/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tr">
        <f>IF('Rekapitulace stavby'!E11="","",'Rekapitulace stavby'!E11)</f>
        <v xml:space="preserve"> </v>
      </c>
      <c r="F15" s="35"/>
      <c r="G15" s="35"/>
      <c r="H15" s="35"/>
      <c r="I15" s="138" t="s">
        <v>26</v>
      </c>
      <c r="J15" s="141" t="str">
        <f>IF('Rekapitulace stavby'!AN11="","",'Rekapitulace stavby'!AN11)</f>
        <v/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27</v>
      </c>
      <c r="E17" s="35"/>
      <c r="F17" s="35"/>
      <c r="G17" s="35"/>
      <c r="H17" s="35"/>
      <c r="I17" s="13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26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29</v>
      </c>
      <c r="E20" s="35"/>
      <c r="F20" s="35"/>
      <c r="G20" s="35"/>
      <c r="H20" s="35"/>
      <c r="I20" s="138" t="s">
        <v>25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26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31</v>
      </c>
      <c r="E23" s="35"/>
      <c r="F23" s="35"/>
      <c r="G23" s="35"/>
      <c r="H23" s="35"/>
      <c r="I23" s="138" t="s">
        <v>25</v>
      </c>
      <c r="J23" s="141" t="str">
        <f>IF('Rekapitulace stavby'!AN19="","",'Rekapitulace stavby'!AN19)</f>
        <v/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tr">
        <f>IF('Rekapitulace stavby'!E20="","",'Rekapitulace stavby'!E20)</f>
        <v xml:space="preserve"> </v>
      </c>
      <c r="F24" s="35"/>
      <c r="G24" s="35"/>
      <c r="H24" s="35"/>
      <c r="I24" s="138" t="s">
        <v>26</v>
      </c>
      <c r="J24" s="141" t="str">
        <f>IF('Rekapitulace stavby'!AN20="","",'Rekapitulace stavby'!AN20)</f>
        <v/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32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33</v>
      </c>
      <c r="E30" s="35"/>
      <c r="F30" s="35"/>
      <c r="G30" s="35"/>
      <c r="H30" s="35"/>
      <c r="I30" s="35"/>
      <c r="J30" s="149">
        <f>ROUND(J129,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35</v>
      </c>
      <c r="G32" s="35"/>
      <c r="H32" s="35"/>
      <c r="I32" s="150" t="s">
        <v>34</v>
      </c>
      <c r="J32" s="150" t="s">
        <v>36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37</v>
      </c>
      <c r="E33" s="138" t="s">
        <v>38</v>
      </c>
      <c r="F33" s="152">
        <f>ROUND((SUM(BE129:BE181)),  2)</f>
        <v>0</v>
      </c>
      <c r="G33" s="35"/>
      <c r="H33" s="35"/>
      <c r="I33" s="153">
        <v>0.20999999999999999</v>
      </c>
      <c r="J33" s="152">
        <f>ROUND(((SUM(BE129:BE181))*I33),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39</v>
      </c>
      <c r="F34" s="152">
        <f>ROUND((SUM(BF129:BF181)),  2)</f>
        <v>0</v>
      </c>
      <c r="G34" s="35"/>
      <c r="H34" s="35"/>
      <c r="I34" s="153">
        <v>0.12</v>
      </c>
      <c r="J34" s="152">
        <f>ROUND(((SUM(BF129:BF181))*I34),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37</v>
      </c>
      <c r="E35" s="138" t="s">
        <v>40</v>
      </c>
      <c r="F35" s="152">
        <f>ROUND((SUM(BG129:BG181)),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41</v>
      </c>
      <c r="F36" s="152">
        <f>ROUND((SUM(BH129:BH181)),  2)</f>
        <v>0</v>
      </c>
      <c r="G36" s="35"/>
      <c r="H36" s="35"/>
      <c r="I36" s="153">
        <v>0.12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42</v>
      </c>
      <c r="F37" s="152">
        <f>ROUND((SUM(BI129:BI181)),  2)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43</v>
      </c>
      <c r="E39" s="156"/>
      <c r="F39" s="156"/>
      <c r="G39" s="157" t="s">
        <v>44</v>
      </c>
      <c r="H39" s="158" t="s">
        <v>45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46</v>
      </c>
      <c r="E50" s="162"/>
      <c r="F50" s="162"/>
      <c r="G50" s="161" t="s">
        <v>47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48</v>
      </c>
      <c r="E61" s="164"/>
      <c r="F61" s="165" t="s">
        <v>49</v>
      </c>
      <c r="G61" s="163" t="s">
        <v>48</v>
      </c>
      <c r="H61" s="164"/>
      <c r="I61" s="164"/>
      <c r="J61" s="166" t="s">
        <v>49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50</v>
      </c>
      <c r="E65" s="167"/>
      <c r="F65" s="167"/>
      <c r="G65" s="161" t="s">
        <v>51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48</v>
      </c>
      <c r="E76" s="164"/>
      <c r="F76" s="165" t="s">
        <v>49</v>
      </c>
      <c r="G76" s="163" t="s">
        <v>48</v>
      </c>
      <c r="H76" s="164"/>
      <c r="I76" s="164"/>
      <c r="J76" s="166" t="s">
        <v>49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2" t="str">
        <f>E7</f>
        <v>Demolice objektů u OŘ Plzeň 2024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08 - Demolice hlásky Vyšné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7" t="str">
        <f>IF(J12="","",J12)</f>
        <v>6. 9. 2024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3" t="s">
        <v>109</v>
      </c>
      <c r="D94" s="174"/>
      <c r="E94" s="174"/>
      <c r="F94" s="174"/>
      <c r="G94" s="174"/>
      <c r="H94" s="174"/>
      <c r="I94" s="174"/>
      <c r="J94" s="175" t="s">
        <v>110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6" t="s">
        <v>111</v>
      </c>
      <c r="D96" s="37"/>
      <c r="E96" s="37"/>
      <c r="F96" s="37"/>
      <c r="G96" s="37"/>
      <c r="H96" s="37"/>
      <c r="I96" s="37"/>
      <c r="J96" s="108">
        <f>J129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7"/>
      <c r="C97" s="178"/>
      <c r="D97" s="179" t="s">
        <v>113</v>
      </c>
      <c r="E97" s="180"/>
      <c r="F97" s="180"/>
      <c r="G97" s="180"/>
      <c r="H97" s="180"/>
      <c r="I97" s="180"/>
      <c r="J97" s="181">
        <f>J130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114</v>
      </c>
      <c r="E98" s="186"/>
      <c r="F98" s="186"/>
      <c r="G98" s="186"/>
      <c r="H98" s="186"/>
      <c r="I98" s="186"/>
      <c r="J98" s="187">
        <f>J131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545</v>
      </c>
      <c r="E99" s="186"/>
      <c r="F99" s="186"/>
      <c r="G99" s="186"/>
      <c r="H99" s="186"/>
      <c r="I99" s="186"/>
      <c r="J99" s="187">
        <f>J142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115</v>
      </c>
      <c r="E100" s="186"/>
      <c r="F100" s="186"/>
      <c r="G100" s="186"/>
      <c r="H100" s="186"/>
      <c r="I100" s="186"/>
      <c r="J100" s="187">
        <f>J145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116</v>
      </c>
      <c r="E101" s="186"/>
      <c r="F101" s="186"/>
      <c r="G101" s="186"/>
      <c r="H101" s="186"/>
      <c r="I101" s="186"/>
      <c r="J101" s="187">
        <f>J148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117</v>
      </c>
      <c r="E102" s="186"/>
      <c r="F102" s="186"/>
      <c r="G102" s="186"/>
      <c r="H102" s="186"/>
      <c r="I102" s="186"/>
      <c r="J102" s="187">
        <f>J161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118</v>
      </c>
      <c r="E103" s="180"/>
      <c r="F103" s="180"/>
      <c r="G103" s="180"/>
      <c r="H103" s="180"/>
      <c r="I103" s="180"/>
      <c r="J103" s="181">
        <f>J164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119</v>
      </c>
      <c r="E104" s="186"/>
      <c r="F104" s="186"/>
      <c r="G104" s="186"/>
      <c r="H104" s="186"/>
      <c r="I104" s="186"/>
      <c r="J104" s="187">
        <f>J165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7"/>
      <c r="C105" s="178"/>
      <c r="D105" s="179" t="s">
        <v>120</v>
      </c>
      <c r="E105" s="180"/>
      <c r="F105" s="180"/>
      <c r="G105" s="180"/>
      <c r="H105" s="180"/>
      <c r="I105" s="180"/>
      <c r="J105" s="181">
        <f>J168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3"/>
      <c r="C106" s="184"/>
      <c r="D106" s="185" t="s">
        <v>121</v>
      </c>
      <c r="E106" s="186"/>
      <c r="F106" s="186"/>
      <c r="G106" s="186"/>
      <c r="H106" s="186"/>
      <c r="I106" s="186"/>
      <c r="J106" s="187">
        <f>J169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122</v>
      </c>
      <c r="E107" s="186"/>
      <c r="F107" s="186"/>
      <c r="G107" s="186"/>
      <c r="H107" s="186"/>
      <c r="I107" s="186"/>
      <c r="J107" s="187">
        <f>J172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123</v>
      </c>
      <c r="E108" s="186"/>
      <c r="F108" s="186"/>
      <c r="G108" s="186"/>
      <c r="H108" s="186"/>
      <c r="I108" s="186"/>
      <c r="J108" s="187">
        <f>J175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546</v>
      </c>
      <c r="E109" s="186"/>
      <c r="F109" s="186"/>
      <c r="G109" s="186"/>
      <c r="H109" s="186"/>
      <c r="I109" s="186"/>
      <c r="J109" s="187">
        <f>J178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124</v>
      </c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72" t="str">
        <f>E7</f>
        <v>Demolice objektů u OŘ Plzeň 2024</v>
      </c>
      <c r="F119" s="29"/>
      <c r="G119" s="29"/>
      <c r="H119" s="29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106</v>
      </c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74" t="str">
        <f>E9</f>
        <v>SO 08 - Demolice hlásky Vyšné</v>
      </c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20</v>
      </c>
      <c r="D123" s="37"/>
      <c r="E123" s="37"/>
      <c r="F123" s="24" t="str">
        <f>F12</f>
        <v xml:space="preserve"> </v>
      </c>
      <c r="G123" s="37"/>
      <c r="H123" s="37"/>
      <c r="I123" s="29" t="s">
        <v>22</v>
      </c>
      <c r="J123" s="77" t="str">
        <f>IF(J12="","",J12)</f>
        <v>6. 9. 2024</v>
      </c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24</v>
      </c>
      <c r="D125" s="37"/>
      <c r="E125" s="37"/>
      <c r="F125" s="24" t="str">
        <f>E15</f>
        <v xml:space="preserve"> </v>
      </c>
      <c r="G125" s="37"/>
      <c r="H125" s="37"/>
      <c r="I125" s="29" t="s">
        <v>29</v>
      </c>
      <c r="J125" s="33" t="str">
        <f>E21</f>
        <v xml:space="preserve"> </v>
      </c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27</v>
      </c>
      <c r="D126" s="37"/>
      <c r="E126" s="37"/>
      <c r="F126" s="24" t="str">
        <f>IF(E18="","",E18)</f>
        <v>Vyplň údaj</v>
      </c>
      <c r="G126" s="37"/>
      <c r="H126" s="37"/>
      <c r="I126" s="29" t="s">
        <v>31</v>
      </c>
      <c r="J126" s="33" t="str">
        <f>E24</f>
        <v xml:space="preserve"> </v>
      </c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89"/>
      <c r="B128" s="190"/>
      <c r="C128" s="191" t="s">
        <v>125</v>
      </c>
      <c r="D128" s="192" t="s">
        <v>58</v>
      </c>
      <c r="E128" s="192" t="s">
        <v>54</v>
      </c>
      <c r="F128" s="192" t="s">
        <v>55</v>
      </c>
      <c r="G128" s="192" t="s">
        <v>126</v>
      </c>
      <c r="H128" s="192" t="s">
        <v>127</v>
      </c>
      <c r="I128" s="192" t="s">
        <v>128</v>
      </c>
      <c r="J128" s="193" t="s">
        <v>110</v>
      </c>
      <c r="K128" s="194" t="s">
        <v>129</v>
      </c>
      <c r="L128" s="195"/>
      <c r="M128" s="98" t="s">
        <v>1</v>
      </c>
      <c r="N128" s="99" t="s">
        <v>37</v>
      </c>
      <c r="O128" s="99" t="s">
        <v>130</v>
      </c>
      <c r="P128" s="99" t="s">
        <v>131</v>
      </c>
      <c r="Q128" s="99" t="s">
        <v>132</v>
      </c>
      <c r="R128" s="99" t="s">
        <v>133</v>
      </c>
      <c r="S128" s="99" t="s">
        <v>134</v>
      </c>
      <c r="T128" s="100" t="s">
        <v>135</v>
      </c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</row>
    <row r="129" s="2" customFormat="1" ht="22.8" customHeight="1">
      <c r="A129" s="35"/>
      <c r="B129" s="36"/>
      <c r="C129" s="105" t="s">
        <v>136</v>
      </c>
      <c r="D129" s="37"/>
      <c r="E129" s="37"/>
      <c r="F129" s="37"/>
      <c r="G129" s="37"/>
      <c r="H129" s="37"/>
      <c r="I129" s="37"/>
      <c r="J129" s="196">
        <f>BK129</f>
        <v>0</v>
      </c>
      <c r="K129" s="37"/>
      <c r="L129" s="41"/>
      <c r="M129" s="101"/>
      <c r="N129" s="197"/>
      <c r="O129" s="102"/>
      <c r="P129" s="198">
        <f>P130+P164+P168</f>
        <v>0</v>
      </c>
      <c r="Q129" s="102"/>
      <c r="R129" s="198">
        <f>R130+R164+R168</f>
        <v>3.6003600000000002</v>
      </c>
      <c r="S129" s="102"/>
      <c r="T129" s="199">
        <f>T130+T164+T168</f>
        <v>32.506920000000001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72</v>
      </c>
      <c r="AU129" s="14" t="s">
        <v>112</v>
      </c>
      <c r="BK129" s="200">
        <f>BK130+BK164+BK168</f>
        <v>0</v>
      </c>
    </row>
    <row r="130" s="12" customFormat="1" ht="25.92" customHeight="1">
      <c r="A130" s="12"/>
      <c r="B130" s="201"/>
      <c r="C130" s="202"/>
      <c r="D130" s="203" t="s">
        <v>72</v>
      </c>
      <c r="E130" s="204" t="s">
        <v>137</v>
      </c>
      <c r="F130" s="204" t="s">
        <v>138</v>
      </c>
      <c r="G130" s="202"/>
      <c r="H130" s="202"/>
      <c r="I130" s="205"/>
      <c r="J130" s="206">
        <f>BK130</f>
        <v>0</v>
      </c>
      <c r="K130" s="202"/>
      <c r="L130" s="207"/>
      <c r="M130" s="208"/>
      <c r="N130" s="209"/>
      <c r="O130" s="209"/>
      <c r="P130" s="210">
        <f>P131+P142+P145+P148+P161</f>
        <v>0</v>
      </c>
      <c r="Q130" s="209"/>
      <c r="R130" s="210">
        <f>R131+R142+R145+R148+R161</f>
        <v>3.6003600000000002</v>
      </c>
      <c r="S130" s="209"/>
      <c r="T130" s="211">
        <f>T131+T142+T145+T148+T161</f>
        <v>32.399999999999999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81</v>
      </c>
      <c r="AT130" s="213" t="s">
        <v>72</v>
      </c>
      <c r="AU130" s="213" t="s">
        <v>73</v>
      </c>
      <c r="AY130" s="212" t="s">
        <v>139</v>
      </c>
      <c r="BK130" s="214">
        <f>BK131+BK142+BK145+BK148+BK161</f>
        <v>0</v>
      </c>
    </row>
    <row r="131" s="12" customFormat="1" ht="22.8" customHeight="1">
      <c r="A131" s="12"/>
      <c r="B131" s="201"/>
      <c r="C131" s="202"/>
      <c r="D131" s="203" t="s">
        <v>72</v>
      </c>
      <c r="E131" s="215" t="s">
        <v>81</v>
      </c>
      <c r="F131" s="215" t="s">
        <v>140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SUM(P132:P141)</f>
        <v>0</v>
      </c>
      <c r="Q131" s="209"/>
      <c r="R131" s="210">
        <f>SUM(R132:R141)</f>
        <v>3.6003600000000002</v>
      </c>
      <c r="S131" s="209"/>
      <c r="T131" s="211">
        <f>SUM(T132:T141)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81</v>
      </c>
      <c r="AT131" s="213" t="s">
        <v>72</v>
      </c>
      <c r="AU131" s="213" t="s">
        <v>81</v>
      </c>
      <c r="AY131" s="212" t="s">
        <v>139</v>
      </c>
      <c r="BK131" s="214">
        <f>SUM(BK132:BK141)</f>
        <v>0</v>
      </c>
    </row>
    <row r="132" s="2" customFormat="1" ht="33" customHeight="1">
      <c r="A132" s="35"/>
      <c r="B132" s="36"/>
      <c r="C132" s="217" t="s">
        <v>81</v>
      </c>
      <c r="D132" s="217" t="s">
        <v>141</v>
      </c>
      <c r="E132" s="218" t="s">
        <v>142</v>
      </c>
      <c r="F132" s="219" t="s">
        <v>143</v>
      </c>
      <c r="G132" s="220" t="s">
        <v>144</v>
      </c>
      <c r="H132" s="221">
        <v>5.4000000000000004</v>
      </c>
      <c r="I132" s="222"/>
      <c r="J132" s="223">
        <f>ROUND(I132*H132,2)</f>
        <v>0</v>
      </c>
      <c r="K132" s="224"/>
      <c r="L132" s="41"/>
      <c r="M132" s="225" t="s">
        <v>1</v>
      </c>
      <c r="N132" s="226" t="s">
        <v>40</v>
      </c>
      <c r="O132" s="89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145</v>
      </c>
      <c r="AT132" s="229" t="s">
        <v>141</v>
      </c>
      <c r="AU132" s="229" t="s">
        <v>83</v>
      </c>
      <c r="AY132" s="14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145</v>
      </c>
      <c r="BK132" s="230">
        <f>ROUND(I132*H132,2)</f>
        <v>0</v>
      </c>
      <c r="BL132" s="14" t="s">
        <v>145</v>
      </c>
      <c r="BM132" s="229" t="s">
        <v>477</v>
      </c>
    </row>
    <row r="133" s="2" customFormat="1">
      <c r="A133" s="35"/>
      <c r="B133" s="36"/>
      <c r="C133" s="37"/>
      <c r="D133" s="231" t="s">
        <v>147</v>
      </c>
      <c r="E133" s="37"/>
      <c r="F133" s="232" t="s">
        <v>148</v>
      </c>
      <c r="G133" s="37"/>
      <c r="H133" s="37"/>
      <c r="I133" s="233"/>
      <c r="J133" s="37"/>
      <c r="K133" s="37"/>
      <c r="L133" s="41"/>
      <c r="M133" s="234"/>
      <c r="N133" s="235"/>
      <c r="O133" s="89"/>
      <c r="P133" s="89"/>
      <c r="Q133" s="89"/>
      <c r="R133" s="89"/>
      <c r="S133" s="89"/>
      <c r="T133" s="90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147</v>
      </c>
      <c r="AU133" s="14" t="s">
        <v>83</v>
      </c>
    </row>
    <row r="134" s="2" customFormat="1" ht="24.15" customHeight="1">
      <c r="A134" s="35"/>
      <c r="B134" s="36"/>
      <c r="C134" s="217" t="s">
        <v>83</v>
      </c>
      <c r="D134" s="217" t="s">
        <v>141</v>
      </c>
      <c r="E134" s="218" t="s">
        <v>149</v>
      </c>
      <c r="F134" s="219" t="s">
        <v>150</v>
      </c>
      <c r="G134" s="220" t="s">
        <v>151</v>
      </c>
      <c r="H134" s="221">
        <v>18</v>
      </c>
      <c r="I134" s="222"/>
      <c r="J134" s="223">
        <f>ROUND(I134*H134,2)</f>
        <v>0</v>
      </c>
      <c r="K134" s="224"/>
      <c r="L134" s="41"/>
      <c r="M134" s="225" t="s">
        <v>1</v>
      </c>
      <c r="N134" s="226" t="s">
        <v>40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145</v>
      </c>
      <c r="AT134" s="229" t="s">
        <v>141</v>
      </c>
      <c r="AU134" s="229" t="s">
        <v>83</v>
      </c>
      <c r="AY134" s="14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145</v>
      </c>
      <c r="BK134" s="230">
        <f>ROUND(I134*H134,2)</f>
        <v>0</v>
      </c>
      <c r="BL134" s="14" t="s">
        <v>145</v>
      </c>
      <c r="BM134" s="229" t="s">
        <v>478</v>
      </c>
    </row>
    <row r="135" s="2" customFormat="1">
      <c r="A135" s="35"/>
      <c r="B135" s="36"/>
      <c r="C135" s="37"/>
      <c r="D135" s="231" t="s">
        <v>147</v>
      </c>
      <c r="E135" s="37"/>
      <c r="F135" s="232" t="s">
        <v>153</v>
      </c>
      <c r="G135" s="37"/>
      <c r="H135" s="37"/>
      <c r="I135" s="233"/>
      <c r="J135" s="37"/>
      <c r="K135" s="37"/>
      <c r="L135" s="41"/>
      <c r="M135" s="234"/>
      <c r="N135" s="235"/>
      <c r="O135" s="89"/>
      <c r="P135" s="89"/>
      <c r="Q135" s="89"/>
      <c r="R135" s="89"/>
      <c r="S135" s="89"/>
      <c r="T135" s="9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147</v>
      </c>
      <c r="AU135" s="14" t="s">
        <v>83</v>
      </c>
    </row>
    <row r="136" s="2" customFormat="1" ht="16.5" customHeight="1">
      <c r="A136" s="35"/>
      <c r="B136" s="36"/>
      <c r="C136" s="236" t="s">
        <v>154</v>
      </c>
      <c r="D136" s="236" t="s">
        <v>155</v>
      </c>
      <c r="E136" s="237" t="s">
        <v>156</v>
      </c>
      <c r="F136" s="238" t="s">
        <v>157</v>
      </c>
      <c r="G136" s="239" t="s">
        <v>158</v>
      </c>
      <c r="H136" s="240">
        <v>3.6000000000000001</v>
      </c>
      <c r="I136" s="241"/>
      <c r="J136" s="242">
        <f>ROUND(I136*H136,2)</f>
        <v>0</v>
      </c>
      <c r="K136" s="243"/>
      <c r="L136" s="244"/>
      <c r="M136" s="245" t="s">
        <v>1</v>
      </c>
      <c r="N136" s="246" t="s">
        <v>40</v>
      </c>
      <c r="O136" s="89"/>
      <c r="P136" s="227">
        <f>O136*H136</f>
        <v>0</v>
      </c>
      <c r="Q136" s="227">
        <v>1</v>
      </c>
      <c r="R136" s="227">
        <f>Q136*H136</f>
        <v>3.6000000000000001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159</v>
      </c>
      <c r="AT136" s="229" t="s">
        <v>155</v>
      </c>
      <c r="AU136" s="229" t="s">
        <v>83</v>
      </c>
      <c r="AY136" s="14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145</v>
      </c>
      <c r="BK136" s="230">
        <f>ROUND(I136*H136,2)</f>
        <v>0</v>
      </c>
      <c r="BL136" s="14" t="s">
        <v>145</v>
      </c>
      <c r="BM136" s="229" t="s">
        <v>479</v>
      </c>
    </row>
    <row r="137" s="2" customFormat="1">
      <c r="A137" s="35"/>
      <c r="B137" s="36"/>
      <c r="C137" s="37"/>
      <c r="D137" s="231" t="s">
        <v>147</v>
      </c>
      <c r="E137" s="37"/>
      <c r="F137" s="232" t="s">
        <v>157</v>
      </c>
      <c r="G137" s="37"/>
      <c r="H137" s="37"/>
      <c r="I137" s="233"/>
      <c r="J137" s="37"/>
      <c r="K137" s="37"/>
      <c r="L137" s="41"/>
      <c r="M137" s="234"/>
      <c r="N137" s="235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147</v>
      </c>
      <c r="AU137" s="14" t="s">
        <v>83</v>
      </c>
    </row>
    <row r="138" s="2" customFormat="1" ht="24.15" customHeight="1">
      <c r="A138" s="35"/>
      <c r="B138" s="36"/>
      <c r="C138" s="217" t="s">
        <v>145</v>
      </c>
      <c r="D138" s="217" t="s">
        <v>141</v>
      </c>
      <c r="E138" s="218" t="s">
        <v>161</v>
      </c>
      <c r="F138" s="219" t="s">
        <v>162</v>
      </c>
      <c r="G138" s="220" t="s">
        <v>151</v>
      </c>
      <c r="H138" s="221">
        <v>18</v>
      </c>
      <c r="I138" s="222"/>
      <c r="J138" s="223">
        <f>ROUND(I138*H138,2)</f>
        <v>0</v>
      </c>
      <c r="K138" s="224"/>
      <c r="L138" s="41"/>
      <c r="M138" s="225" t="s">
        <v>1</v>
      </c>
      <c r="N138" s="226" t="s">
        <v>40</v>
      </c>
      <c r="O138" s="89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145</v>
      </c>
      <c r="AT138" s="229" t="s">
        <v>141</v>
      </c>
      <c r="AU138" s="229" t="s">
        <v>83</v>
      </c>
      <c r="AY138" s="14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145</v>
      </c>
      <c r="BK138" s="230">
        <f>ROUND(I138*H138,2)</f>
        <v>0</v>
      </c>
      <c r="BL138" s="14" t="s">
        <v>145</v>
      </c>
      <c r="BM138" s="229" t="s">
        <v>480</v>
      </c>
    </row>
    <row r="139" s="2" customFormat="1">
      <c r="A139" s="35"/>
      <c r="B139" s="36"/>
      <c r="C139" s="37"/>
      <c r="D139" s="231" t="s">
        <v>147</v>
      </c>
      <c r="E139" s="37"/>
      <c r="F139" s="232" t="s">
        <v>164</v>
      </c>
      <c r="G139" s="37"/>
      <c r="H139" s="37"/>
      <c r="I139" s="233"/>
      <c r="J139" s="37"/>
      <c r="K139" s="37"/>
      <c r="L139" s="41"/>
      <c r="M139" s="234"/>
      <c r="N139" s="235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147</v>
      </c>
      <c r="AU139" s="14" t="s">
        <v>83</v>
      </c>
    </row>
    <row r="140" s="2" customFormat="1" ht="16.5" customHeight="1">
      <c r="A140" s="35"/>
      <c r="B140" s="36"/>
      <c r="C140" s="236" t="s">
        <v>165</v>
      </c>
      <c r="D140" s="236" t="s">
        <v>155</v>
      </c>
      <c r="E140" s="237" t="s">
        <v>166</v>
      </c>
      <c r="F140" s="238" t="s">
        <v>167</v>
      </c>
      <c r="G140" s="239" t="s">
        <v>168</v>
      </c>
      <c r="H140" s="240">
        <v>0.35999999999999999</v>
      </c>
      <c r="I140" s="241"/>
      <c r="J140" s="242">
        <f>ROUND(I140*H140,2)</f>
        <v>0</v>
      </c>
      <c r="K140" s="243"/>
      <c r="L140" s="244"/>
      <c r="M140" s="245" t="s">
        <v>1</v>
      </c>
      <c r="N140" s="246" t="s">
        <v>40</v>
      </c>
      <c r="O140" s="89"/>
      <c r="P140" s="227">
        <f>O140*H140</f>
        <v>0</v>
      </c>
      <c r="Q140" s="227">
        <v>0.001</v>
      </c>
      <c r="R140" s="227">
        <f>Q140*H140</f>
        <v>0.00035999999999999997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159</v>
      </c>
      <c r="AT140" s="229" t="s">
        <v>155</v>
      </c>
      <c r="AU140" s="229" t="s">
        <v>83</v>
      </c>
      <c r="AY140" s="14" t="s">
        <v>139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145</v>
      </c>
      <c r="BK140" s="230">
        <f>ROUND(I140*H140,2)</f>
        <v>0</v>
      </c>
      <c r="BL140" s="14" t="s">
        <v>145</v>
      </c>
      <c r="BM140" s="229" t="s">
        <v>481</v>
      </c>
    </row>
    <row r="141" s="2" customFormat="1">
      <c r="A141" s="35"/>
      <c r="B141" s="36"/>
      <c r="C141" s="37"/>
      <c r="D141" s="231" t="s">
        <v>147</v>
      </c>
      <c r="E141" s="37"/>
      <c r="F141" s="232" t="s">
        <v>167</v>
      </c>
      <c r="G141" s="37"/>
      <c r="H141" s="37"/>
      <c r="I141" s="233"/>
      <c r="J141" s="37"/>
      <c r="K141" s="37"/>
      <c r="L141" s="41"/>
      <c r="M141" s="234"/>
      <c r="N141" s="235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147</v>
      </c>
      <c r="AU141" s="14" t="s">
        <v>83</v>
      </c>
    </row>
    <row r="142" s="12" customFormat="1" ht="22.8" customHeight="1">
      <c r="A142" s="12"/>
      <c r="B142" s="201"/>
      <c r="C142" s="202"/>
      <c r="D142" s="203" t="s">
        <v>72</v>
      </c>
      <c r="E142" s="215" t="s">
        <v>145</v>
      </c>
      <c r="F142" s="215" t="s">
        <v>547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SUM(P143:P144)</f>
        <v>0</v>
      </c>
      <c r="Q142" s="209"/>
      <c r="R142" s="210">
        <f>SUM(R143:R144)</f>
        <v>0</v>
      </c>
      <c r="S142" s="209"/>
      <c r="T142" s="211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81</v>
      </c>
      <c r="AT142" s="213" t="s">
        <v>72</v>
      </c>
      <c r="AU142" s="213" t="s">
        <v>81</v>
      </c>
      <c r="AY142" s="212" t="s">
        <v>139</v>
      </c>
      <c r="BK142" s="214">
        <f>SUM(BK143:BK144)</f>
        <v>0</v>
      </c>
    </row>
    <row r="143" s="2" customFormat="1" ht="21.75" customHeight="1">
      <c r="A143" s="35"/>
      <c r="B143" s="36"/>
      <c r="C143" s="217" t="s">
        <v>172</v>
      </c>
      <c r="D143" s="217" t="s">
        <v>141</v>
      </c>
      <c r="E143" s="218" t="s">
        <v>548</v>
      </c>
      <c r="F143" s="219" t="s">
        <v>549</v>
      </c>
      <c r="G143" s="220" t="s">
        <v>151</v>
      </c>
      <c r="H143" s="221">
        <v>18</v>
      </c>
      <c r="I143" s="222"/>
      <c r="J143" s="223">
        <f>ROUND(I143*H143,2)</f>
        <v>0</v>
      </c>
      <c r="K143" s="224"/>
      <c r="L143" s="41"/>
      <c r="M143" s="225" t="s">
        <v>1</v>
      </c>
      <c r="N143" s="226" t="s">
        <v>40</v>
      </c>
      <c r="O143" s="89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145</v>
      </c>
      <c r="AT143" s="229" t="s">
        <v>141</v>
      </c>
      <c r="AU143" s="229" t="s">
        <v>83</v>
      </c>
      <c r="AY143" s="14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145</v>
      </c>
      <c r="BK143" s="230">
        <f>ROUND(I143*H143,2)</f>
        <v>0</v>
      </c>
      <c r="BL143" s="14" t="s">
        <v>145</v>
      </c>
      <c r="BM143" s="229" t="s">
        <v>550</v>
      </c>
    </row>
    <row r="144" s="2" customFormat="1">
      <c r="A144" s="35"/>
      <c r="B144" s="36"/>
      <c r="C144" s="37"/>
      <c r="D144" s="231" t="s">
        <v>147</v>
      </c>
      <c r="E144" s="37"/>
      <c r="F144" s="232" t="s">
        <v>551</v>
      </c>
      <c r="G144" s="37"/>
      <c r="H144" s="37"/>
      <c r="I144" s="233"/>
      <c r="J144" s="37"/>
      <c r="K144" s="37"/>
      <c r="L144" s="41"/>
      <c r="M144" s="234"/>
      <c r="N144" s="235"/>
      <c r="O144" s="89"/>
      <c r="P144" s="89"/>
      <c r="Q144" s="89"/>
      <c r="R144" s="89"/>
      <c r="S144" s="89"/>
      <c r="T144" s="9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147</v>
      </c>
      <c r="AU144" s="14" t="s">
        <v>83</v>
      </c>
    </row>
    <row r="145" s="12" customFormat="1" ht="22.8" customHeight="1">
      <c r="A145" s="12"/>
      <c r="B145" s="201"/>
      <c r="C145" s="202"/>
      <c r="D145" s="203" t="s">
        <v>72</v>
      </c>
      <c r="E145" s="215" t="s">
        <v>170</v>
      </c>
      <c r="F145" s="215" t="s">
        <v>171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SUM(P146:P147)</f>
        <v>0</v>
      </c>
      <c r="Q145" s="209"/>
      <c r="R145" s="210">
        <f>SUM(R146:R147)</f>
        <v>0</v>
      </c>
      <c r="S145" s="209"/>
      <c r="T145" s="211">
        <f>SUM(T146:T147)</f>
        <v>32.399999999999999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81</v>
      </c>
      <c r="AT145" s="213" t="s">
        <v>72</v>
      </c>
      <c r="AU145" s="213" t="s">
        <v>81</v>
      </c>
      <c r="AY145" s="212" t="s">
        <v>139</v>
      </c>
      <c r="BK145" s="214">
        <f>SUM(BK146:BK147)</f>
        <v>0</v>
      </c>
    </row>
    <row r="146" s="2" customFormat="1" ht="33" customHeight="1">
      <c r="A146" s="35"/>
      <c r="B146" s="36"/>
      <c r="C146" s="217" t="s">
        <v>179</v>
      </c>
      <c r="D146" s="217" t="s">
        <v>141</v>
      </c>
      <c r="E146" s="218" t="s">
        <v>173</v>
      </c>
      <c r="F146" s="219" t="s">
        <v>174</v>
      </c>
      <c r="G146" s="220" t="s">
        <v>144</v>
      </c>
      <c r="H146" s="221">
        <v>72</v>
      </c>
      <c r="I146" s="222"/>
      <c r="J146" s="223">
        <f>ROUND(I146*H146,2)</f>
        <v>0</v>
      </c>
      <c r="K146" s="224"/>
      <c r="L146" s="41"/>
      <c r="M146" s="225" t="s">
        <v>1</v>
      </c>
      <c r="N146" s="226" t="s">
        <v>40</v>
      </c>
      <c r="O146" s="89"/>
      <c r="P146" s="227">
        <f>O146*H146</f>
        <v>0</v>
      </c>
      <c r="Q146" s="227">
        <v>0</v>
      </c>
      <c r="R146" s="227">
        <f>Q146*H146</f>
        <v>0</v>
      </c>
      <c r="S146" s="227">
        <v>0.45000000000000001</v>
      </c>
      <c r="T146" s="228">
        <f>S146*H146</f>
        <v>32.399999999999999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145</v>
      </c>
      <c r="AT146" s="229" t="s">
        <v>141</v>
      </c>
      <c r="AU146" s="229" t="s">
        <v>83</v>
      </c>
      <c r="AY146" s="14" t="s">
        <v>139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145</v>
      </c>
      <c r="BK146" s="230">
        <f>ROUND(I146*H146,2)</f>
        <v>0</v>
      </c>
      <c r="BL146" s="14" t="s">
        <v>145</v>
      </c>
      <c r="BM146" s="229" t="s">
        <v>552</v>
      </c>
    </row>
    <row r="147" s="2" customFormat="1">
      <c r="A147" s="35"/>
      <c r="B147" s="36"/>
      <c r="C147" s="37"/>
      <c r="D147" s="231" t="s">
        <v>147</v>
      </c>
      <c r="E147" s="37"/>
      <c r="F147" s="232" t="s">
        <v>176</v>
      </c>
      <c r="G147" s="37"/>
      <c r="H147" s="37"/>
      <c r="I147" s="233"/>
      <c r="J147" s="37"/>
      <c r="K147" s="37"/>
      <c r="L147" s="41"/>
      <c r="M147" s="234"/>
      <c r="N147" s="235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147</v>
      </c>
      <c r="AU147" s="14" t="s">
        <v>83</v>
      </c>
    </row>
    <row r="148" s="12" customFormat="1" ht="22.8" customHeight="1">
      <c r="A148" s="12"/>
      <c r="B148" s="201"/>
      <c r="C148" s="202"/>
      <c r="D148" s="203" t="s">
        <v>72</v>
      </c>
      <c r="E148" s="215" t="s">
        <v>177</v>
      </c>
      <c r="F148" s="215" t="s">
        <v>178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SUM(P149:P160)</f>
        <v>0</v>
      </c>
      <c r="Q148" s="209"/>
      <c r="R148" s="210">
        <f>SUM(R149:R160)</f>
        <v>0</v>
      </c>
      <c r="S148" s="209"/>
      <c r="T148" s="211">
        <f>SUM(T149:T160)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81</v>
      </c>
      <c r="AT148" s="213" t="s">
        <v>72</v>
      </c>
      <c r="AU148" s="213" t="s">
        <v>81</v>
      </c>
      <c r="AY148" s="212" t="s">
        <v>139</v>
      </c>
      <c r="BK148" s="214">
        <f>SUM(BK149:BK160)</f>
        <v>0</v>
      </c>
    </row>
    <row r="149" s="2" customFormat="1" ht="16.5" customHeight="1">
      <c r="A149" s="35"/>
      <c r="B149" s="36"/>
      <c r="C149" s="217" t="s">
        <v>159</v>
      </c>
      <c r="D149" s="217" t="s">
        <v>141</v>
      </c>
      <c r="E149" s="218" t="s">
        <v>180</v>
      </c>
      <c r="F149" s="219" t="s">
        <v>181</v>
      </c>
      <c r="G149" s="220" t="s">
        <v>158</v>
      </c>
      <c r="H149" s="221">
        <v>32.506999999999998</v>
      </c>
      <c r="I149" s="222"/>
      <c r="J149" s="223">
        <f>ROUND(I149*H149,2)</f>
        <v>0</v>
      </c>
      <c r="K149" s="224"/>
      <c r="L149" s="41"/>
      <c r="M149" s="225" t="s">
        <v>1</v>
      </c>
      <c r="N149" s="226" t="s">
        <v>40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145</v>
      </c>
      <c r="AT149" s="229" t="s">
        <v>141</v>
      </c>
      <c r="AU149" s="229" t="s">
        <v>83</v>
      </c>
      <c r="AY149" s="14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145</v>
      </c>
      <c r="BK149" s="230">
        <f>ROUND(I149*H149,2)</f>
        <v>0</v>
      </c>
      <c r="BL149" s="14" t="s">
        <v>145</v>
      </c>
      <c r="BM149" s="229" t="s">
        <v>483</v>
      </c>
    </row>
    <row r="150" s="2" customFormat="1">
      <c r="A150" s="35"/>
      <c r="B150" s="36"/>
      <c r="C150" s="37"/>
      <c r="D150" s="231" t="s">
        <v>147</v>
      </c>
      <c r="E150" s="37"/>
      <c r="F150" s="232" t="s">
        <v>183</v>
      </c>
      <c r="G150" s="37"/>
      <c r="H150" s="37"/>
      <c r="I150" s="233"/>
      <c r="J150" s="37"/>
      <c r="K150" s="37"/>
      <c r="L150" s="41"/>
      <c r="M150" s="234"/>
      <c r="N150" s="235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147</v>
      </c>
      <c r="AU150" s="14" t="s">
        <v>83</v>
      </c>
    </row>
    <row r="151" s="2" customFormat="1" ht="24.15" customHeight="1">
      <c r="A151" s="35"/>
      <c r="B151" s="36"/>
      <c r="C151" s="217" t="s">
        <v>170</v>
      </c>
      <c r="D151" s="217" t="s">
        <v>141</v>
      </c>
      <c r="E151" s="218" t="s">
        <v>184</v>
      </c>
      <c r="F151" s="219" t="s">
        <v>185</v>
      </c>
      <c r="G151" s="220" t="s">
        <v>158</v>
      </c>
      <c r="H151" s="221">
        <v>32.506999999999998</v>
      </c>
      <c r="I151" s="222"/>
      <c r="J151" s="223">
        <f>ROUND(I151*H151,2)</f>
        <v>0</v>
      </c>
      <c r="K151" s="224"/>
      <c r="L151" s="41"/>
      <c r="M151" s="225" t="s">
        <v>1</v>
      </c>
      <c r="N151" s="226" t="s">
        <v>40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145</v>
      </c>
      <c r="AT151" s="229" t="s">
        <v>141</v>
      </c>
      <c r="AU151" s="229" t="s">
        <v>83</v>
      </c>
      <c r="AY151" s="14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145</v>
      </c>
      <c r="BK151" s="230">
        <f>ROUND(I151*H151,2)</f>
        <v>0</v>
      </c>
      <c r="BL151" s="14" t="s">
        <v>145</v>
      </c>
      <c r="BM151" s="229" t="s">
        <v>484</v>
      </c>
    </row>
    <row r="152" s="2" customFormat="1">
      <c r="A152" s="35"/>
      <c r="B152" s="36"/>
      <c r="C152" s="37"/>
      <c r="D152" s="231" t="s">
        <v>147</v>
      </c>
      <c r="E152" s="37"/>
      <c r="F152" s="232" t="s">
        <v>187</v>
      </c>
      <c r="G152" s="37"/>
      <c r="H152" s="37"/>
      <c r="I152" s="233"/>
      <c r="J152" s="37"/>
      <c r="K152" s="37"/>
      <c r="L152" s="41"/>
      <c r="M152" s="234"/>
      <c r="N152" s="235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147</v>
      </c>
      <c r="AU152" s="14" t="s">
        <v>83</v>
      </c>
    </row>
    <row r="153" s="2" customFormat="1" ht="24.15" customHeight="1">
      <c r="A153" s="35"/>
      <c r="B153" s="36"/>
      <c r="C153" s="217" t="s">
        <v>192</v>
      </c>
      <c r="D153" s="217" t="s">
        <v>141</v>
      </c>
      <c r="E153" s="218" t="s">
        <v>188</v>
      </c>
      <c r="F153" s="219" t="s">
        <v>189</v>
      </c>
      <c r="G153" s="220" t="s">
        <v>158</v>
      </c>
      <c r="H153" s="221">
        <v>650.13999999999999</v>
      </c>
      <c r="I153" s="222"/>
      <c r="J153" s="223">
        <f>ROUND(I153*H153,2)</f>
        <v>0</v>
      </c>
      <c r="K153" s="224"/>
      <c r="L153" s="41"/>
      <c r="M153" s="225" t="s">
        <v>1</v>
      </c>
      <c r="N153" s="226" t="s">
        <v>40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145</v>
      </c>
      <c r="AT153" s="229" t="s">
        <v>141</v>
      </c>
      <c r="AU153" s="229" t="s">
        <v>83</v>
      </c>
      <c r="AY153" s="14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145</v>
      </c>
      <c r="BK153" s="230">
        <f>ROUND(I153*H153,2)</f>
        <v>0</v>
      </c>
      <c r="BL153" s="14" t="s">
        <v>145</v>
      </c>
      <c r="BM153" s="229" t="s">
        <v>485</v>
      </c>
    </row>
    <row r="154" s="2" customFormat="1">
      <c r="A154" s="35"/>
      <c r="B154" s="36"/>
      <c r="C154" s="37"/>
      <c r="D154" s="231" t="s">
        <v>147</v>
      </c>
      <c r="E154" s="37"/>
      <c r="F154" s="232" t="s">
        <v>191</v>
      </c>
      <c r="G154" s="37"/>
      <c r="H154" s="37"/>
      <c r="I154" s="233"/>
      <c r="J154" s="37"/>
      <c r="K154" s="37"/>
      <c r="L154" s="41"/>
      <c r="M154" s="234"/>
      <c r="N154" s="235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147</v>
      </c>
      <c r="AU154" s="14" t="s">
        <v>83</v>
      </c>
    </row>
    <row r="155" s="2" customFormat="1" ht="33" customHeight="1">
      <c r="A155" s="35"/>
      <c r="B155" s="36"/>
      <c r="C155" s="217" t="s">
        <v>197</v>
      </c>
      <c r="D155" s="217" t="s">
        <v>141</v>
      </c>
      <c r="E155" s="218" t="s">
        <v>254</v>
      </c>
      <c r="F155" s="219" t="s">
        <v>255</v>
      </c>
      <c r="G155" s="220" t="s">
        <v>158</v>
      </c>
      <c r="H155" s="221">
        <v>0.21099999999999999</v>
      </c>
      <c r="I155" s="222"/>
      <c r="J155" s="223">
        <f>ROUND(I155*H155,2)</f>
        <v>0</v>
      </c>
      <c r="K155" s="224"/>
      <c r="L155" s="41"/>
      <c r="M155" s="225" t="s">
        <v>1</v>
      </c>
      <c r="N155" s="226" t="s">
        <v>40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145</v>
      </c>
      <c r="AT155" s="229" t="s">
        <v>141</v>
      </c>
      <c r="AU155" s="229" t="s">
        <v>83</v>
      </c>
      <c r="AY155" s="14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145</v>
      </c>
      <c r="BK155" s="230">
        <f>ROUND(I155*H155,2)</f>
        <v>0</v>
      </c>
      <c r="BL155" s="14" t="s">
        <v>145</v>
      </c>
      <c r="BM155" s="229" t="s">
        <v>486</v>
      </c>
    </row>
    <row r="156" s="2" customFormat="1">
      <c r="A156" s="35"/>
      <c r="B156" s="36"/>
      <c r="C156" s="37"/>
      <c r="D156" s="231" t="s">
        <v>147</v>
      </c>
      <c r="E156" s="37"/>
      <c r="F156" s="232" t="s">
        <v>257</v>
      </c>
      <c r="G156" s="37"/>
      <c r="H156" s="37"/>
      <c r="I156" s="233"/>
      <c r="J156" s="37"/>
      <c r="K156" s="37"/>
      <c r="L156" s="41"/>
      <c r="M156" s="234"/>
      <c r="N156" s="235"/>
      <c r="O156" s="89"/>
      <c r="P156" s="89"/>
      <c r="Q156" s="89"/>
      <c r="R156" s="89"/>
      <c r="S156" s="89"/>
      <c r="T156" s="90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147</v>
      </c>
      <c r="AU156" s="14" t="s">
        <v>83</v>
      </c>
    </row>
    <row r="157" s="2" customFormat="1" ht="24.15" customHeight="1">
      <c r="A157" s="35"/>
      <c r="B157" s="36"/>
      <c r="C157" s="236" t="s">
        <v>8</v>
      </c>
      <c r="D157" s="236" t="s">
        <v>155</v>
      </c>
      <c r="E157" s="237" t="s">
        <v>198</v>
      </c>
      <c r="F157" s="238" t="s">
        <v>199</v>
      </c>
      <c r="G157" s="239" t="s">
        <v>158</v>
      </c>
      <c r="H157" s="240">
        <v>20</v>
      </c>
      <c r="I157" s="241"/>
      <c r="J157" s="242">
        <f>ROUND(I157*H157,2)</f>
        <v>0</v>
      </c>
      <c r="K157" s="243"/>
      <c r="L157" s="244"/>
      <c r="M157" s="245" t="s">
        <v>1</v>
      </c>
      <c r="N157" s="246" t="s">
        <v>40</v>
      </c>
      <c r="O157" s="89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159</v>
      </c>
      <c r="AT157" s="229" t="s">
        <v>155</v>
      </c>
      <c r="AU157" s="229" t="s">
        <v>83</v>
      </c>
      <c r="AY157" s="14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145</v>
      </c>
      <c r="BK157" s="230">
        <f>ROUND(I157*H157,2)</f>
        <v>0</v>
      </c>
      <c r="BL157" s="14" t="s">
        <v>145</v>
      </c>
      <c r="BM157" s="229" t="s">
        <v>487</v>
      </c>
    </row>
    <row r="158" s="2" customFormat="1">
      <c r="A158" s="35"/>
      <c r="B158" s="36"/>
      <c r="C158" s="37"/>
      <c r="D158" s="231" t="s">
        <v>147</v>
      </c>
      <c r="E158" s="37"/>
      <c r="F158" s="232" t="s">
        <v>199</v>
      </c>
      <c r="G158" s="37"/>
      <c r="H158" s="37"/>
      <c r="I158" s="233"/>
      <c r="J158" s="37"/>
      <c r="K158" s="37"/>
      <c r="L158" s="41"/>
      <c r="M158" s="234"/>
      <c r="N158" s="235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147</v>
      </c>
      <c r="AU158" s="14" t="s">
        <v>83</v>
      </c>
    </row>
    <row r="159" s="2" customFormat="1" ht="44.25" customHeight="1">
      <c r="A159" s="35"/>
      <c r="B159" s="36"/>
      <c r="C159" s="217" t="s">
        <v>211</v>
      </c>
      <c r="D159" s="217" t="s">
        <v>141</v>
      </c>
      <c r="E159" s="218" t="s">
        <v>193</v>
      </c>
      <c r="F159" s="219" t="s">
        <v>194</v>
      </c>
      <c r="G159" s="220" t="s">
        <v>158</v>
      </c>
      <c r="H159" s="221">
        <v>25.087</v>
      </c>
      <c r="I159" s="222"/>
      <c r="J159" s="223">
        <f>ROUND(I159*H159,2)</f>
        <v>0</v>
      </c>
      <c r="K159" s="224"/>
      <c r="L159" s="41"/>
      <c r="M159" s="225" t="s">
        <v>1</v>
      </c>
      <c r="N159" s="226" t="s">
        <v>40</v>
      </c>
      <c r="O159" s="89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145</v>
      </c>
      <c r="AT159" s="229" t="s">
        <v>141</v>
      </c>
      <c r="AU159" s="229" t="s">
        <v>83</v>
      </c>
      <c r="AY159" s="14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145</v>
      </c>
      <c r="BK159" s="230">
        <f>ROUND(I159*H159,2)</f>
        <v>0</v>
      </c>
      <c r="BL159" s="14" t="s">
        <v>145</v>
      </c>
      <c r="BM159" s="229" t="s">
        <v>553</v>
      </c>
    </row>
    <row r="160" s="2" customFormat="1">
      <c r="A160" s="35"/>
      <c r="B160" s="36"/>
      <c r="C160" s="37"/>
      <c r="D160" s="231" t="s">
        <v>147</v>
      </c>
      <c r="E160" s="37"/>
      <c r="F160" s="232" t="s">
        <v>196</v>
      </c>
      <c r="G160" s="37"/>
      <c r="H160" s="37"/>
      <c r="I160" s="233"/>
      <c r="J160" s="37"/>
      <c r="K160" s="37"/>
      <c r="L160" s="41"/>
      <c r="M160" s="234"/>
      <c r="N160" s="235"/>
      <c r="O160" s="89"/>
      <c r="P160" s="89"/>
      <c r="Q160" s="89"/>
      <c r="R160" s="89"/>
      <c r="S160" s="89"/>
      <c r="T160" s="90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147</v>
      </c>
      <c r="AU160" s="14" t="s">
        <v>83</v>
      </c>
    </row>
    <row r="161" s="12" customFormat="1" ht="22.8" customHeight="1">
      <c r="A161" s="12"/>
      <c r="B161" s="201"/>
      <c r="C161" s="202"/>
      <c r="D161" s="203" t="s">
        <v>72</v>
      </c>
      <c r="E161" s="215" t="s">
        <v>201</v>
      </c>
      <c r="F161" s="215" t="s">
        <v>202</v>
      </c>
      <c r="G161" s="202"/>
      <c r="H161" s="202"/>
      <c r="I161" s="205"/>
      <c r="J161" s="216">
        <f>BK161</f>
        <v>0</v>
      </c>
      <c r="K161" s="202"/>
      <c r="L161" s="207"/>
      <c r="M161" s="208"/>
      <c r="N161" s="209"/>
      <c r="O161" s="209"/>
      <c r="P161" s="210">
        <f>SUM(P162:P163)</f>
        <v>0</v>
      </c>
      <c r="Q161" s="209"/>
      <c r="R161" s="210">
        <f>SUM(R162:R163)</f>
        <v>0</v>
      </c>
      <c r="S161" s="209"/>
      <c r="T161" s="211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81</v>
      </c>
      <c r="AT161" s="213" t="s">
        <v>72</v>
      </c>
      <c r="AU161" s="213" t="s">
        <v>81</v>
      </c>
      <c r="AY161" s="212" t="s">
        <v>139</v>
      </c>
      <c r="BK161" s="214">
        <f>SUM(BK162:BK163)</f>
        <v>0</v>
      </c>
    </row>
    <row r="162" s="2" customFormat="1" ht="16.5" customHeight="1">
      <c r="A162" s="35"/>
      <c r="B162" s="36"/>
      <c r="C162" s="217" t="s">
        <v>221</v>
      </c>
      <c r="D162" s="217" t="s">
        <v>141</v>
      </c>
      <c r="E162" s="218" t="s">
        <v>203</v>
      </c>
      <c r="F162" s="219" t="s">
        <v>204</v>
      </c>
      <c r="G162" s="220" t="s">
        <v>158</v>
      </c>
      <c r="H162" s="221">
        <v>3.6000000000000001</v>
      </c>
      <c r="I162" s="222"/>
      <c r="J162" s="223">
        <f>ROUND(I162*H162,2)</f>
        <v>0</v>
      </c>
      <c r="K162" s="224"/>
      <c r="L162" s="41"/>
      <c r="M162" s="225" t="s">
        <v>1</v>
      </c>
      <c r="N162" s="226" t="s">
        <v>40</v>
      </c>
      <c r="O162" s="89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214</v>
      </c>
      <c r="AT162" s="229" t="s">
        <v>141</v>
      </c>
      <c r="AU162" s="229" t="s">
        <v>83</v>
      </c>
      <c r="AY162" s="14" t="s">
        <v>139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145</v>
      </c>
      <c r="BK162" s="230">
        <f>ROUND(I162*H162,2)</f>
        <v>0</v>
      </c>
      <c r="BL162" s="14" t="s">
        <v>214</v>
      </c>
      <c r="BM162" s="229" t="s">
        <v>554</v>
      </c>
    </row>
    <row r="163" s="2" customFormat="1">
      <c r="A163" s="35"/>
      <c r="B163" s="36"/>
      <c r="C163" s="37"/>
      <c r="D163" s="231" t="s">
        <v>147</v>
      </c>
      <c r="E163" s="37"/>
      <c r="F163" s="232" t="s">
        <v>206</v>
      </c>
      <c r="G163" s="37"/>
      <c r="H163" s="37"/>
      <c r="I163" s="233"/>
      <c r="J163" s="37"/>
      <c r="K163" s="37"/>
      <c r="L163" s="41"/>
      <c r="M163" s="234"/>
      <c r="N163" s="235"/>
      <c r="O163" s="89"/>
      <c r="P163" s="89"/>
      <c r="Q163" s="89"/>
      <c r="R163" s="89"/>
      <c r="S163" s="89"/>
      <c r="T163" s="90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147</v>
      </c>
      <c r="AU163" s="14" t="s">
        <v>83</v>
      </c>
    </row>
    <row r="164" s="12" customFormat="1" ht="25.92" customHeight="1">
      <c r="A164" s="12"/>
      <c r="B164" s="201"/>
      <c r="C164" s="202"/>
      <c r="D164" s="203" t="s">
        <v>72</v>
      </c>
      <c r="E164" s="204" t="s">
        <v>207</v>
      </c>
      <c r="F164" s="204" t="s">
        <v>208</v>
      </c>
      <c r="G164" s="202"/>
      <c r="H164" s="202"/>
      <c r="I164" s="205"/>
      <c r="J164" s="206">
        <f>BK164</f>
        <v>0</v>
      </c>
      <c r="K164" s="202"/>
      <c r="L164" s="207"/>
      <c r="M164" s="208"/>
      <c r="N164" s="209"/>
      <c r="O164" s="209"/>
      <c r="P164" s="210">
        <f>P165</f>
        <v>0</v>
      </c>
      <c r="Q164" s="209"/>
      <c r="R164" s="210">
        <f>R165</f>
        <v>0</v>
      </c>
      <c r="S164" s="209"/>
      <c r="T164" s="211">
        <f>T165</f>
        <v>0.10692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2" t="s">
        <v>83</v>
      </c>
      <c r="AT164" s="213" t="s">
        <v>72</v>
      </c>
      <c r="AU164" s="213" t="s">
        <v>73</v>
      </c>
      <c r="AY164" s="212" t="s">
        <v>139</v>
      </c>
      <c r="BK164" s="214">
        <f>BK165</f>
        <v>0</v>
      </c>
    </row>
    <row r="165" s="12" customFormat="1" ht="22.8" customHeight="1">
      <c r="A165" s="12"/>
      <c r="B165" s="201"/>
      <c r="C165" s="202"/>
      <c r="D165" s="203" t="s">
        <v>72</v>
      </c>
      <c r="E165" s="215" t="s">
        <v>209</v>
      </c>
      <c r="F165" s="215" t="s">
        <v>210</v>
      </c>
      <c r="G165" s="202"/>
      <c r="H165" s="202"/>
      <c r="I165" s="205"/>
      <c r="J165" s="216">
        <f>BK165</f>
        <v>0</v>
      </c>
      <c r="K165" s="202"/>
      <c r="L165" s="207"/>
      <c r="M165" s="208"/>
      <c r="N165" s="209"/>
      <c r="O165" s="209"/>
      <c r="P165" s="210">
        <f>SUM(P166:P167)</f>
        <v>0</v>
      </c>
      <c r="Q165" s="209"/>
      <c r="R165" s="210">
        <f>SUM(R166:R167)</f>
        <v>0</v>
      </c>
      <c r="S165" s="209"/>
      <c r="T165" s="211">
        <f>SUM(T166:T167)</f>
        <v>0.10692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2" t="s">
        <v>83</v>
      </c>
      <c r="AT165" s="213" t="s">
        <v>72</v>
      </c>
      <c r="AU165" s="213" t="s">
        <v>81</v>
      </c>
      <c r="AY165" s="212" t="s">
        <v>139</v>
      </c>
      <c r="BK165" s="214">
        <f>SUM(BK166:BK167)</f>
        <v>0</v>
      </c>
    </row>
    <row r="166" s="2" customFormat="1" ht="16.5" customHeight="1">
      <c r="A166" s="35"/>
      <c r="B166" s="36"/>
      <c r="C166" s="217" t="s">
        <v>229</v>
      </c>
      <c r="D166" s="217" t="s">
        <v>141</v>
      </c>
      <c r="E166" s="218" t="s">
        <v>264</v>
      </c>
      <c r="F166" s="219" t="s">
        <v>265</v>
      </c>
      <c r="G166" s="220" t="s">
        <v>151</v>
      </c>
      <c r="H166" s="221">
        <v>18</v>
      </c>
      <c r="I166" s="222"/>
      <c r="J166" s="223">
        <f>ROUND(I166*H166,2)</f>
        <v>0</v>
      </c>
      <c r="K166" s="224"/>
      <c r="L166" s="41"/>
      <c r="M166" s="225" t="s">
        <v>1</v>
      </c>
      <c r="N166" s="226" t="s">
        <v>40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0.00594</v>
      </c>
      <c r="T166" s="228">
        <f>S166*H166</f>
        <v>0.10692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214</v>
      </c>
      <c r="AT166" s="229" t="s">
        <v>141</v>
      </c>
      <c r="AU166" s="229" t="s">
        <v>83</v>
      </c>
      <c r="AY166" s="14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145</v>
      </c>
      <c r="BK166" s="230">
        <f>ROUND(I166*H166,2)</f>
        <v>0</v>
      </c>
      <c r="BL166" s="14" t="s">
        <v>214</v>
      </c>
      <c r="BM166" s="229" t="s">
        <v>489</v>
      </c>
    </row>
    <row r="167" s="2" customFormat="1">
      <c r="A167" s="35"/>
      <c r="B167" s="36"/>
      <c r="C167" s="37"/>
      <c r="D167" s="231" t="s">
        <v>147</v>
      </c>
      <c r="E167" s="37"/>
      <c r="F167" s="232" t="s">
        <v>267</v>
      </c>
      <c r="G167" s="37"/>
      <c r="H167" s="37"/>
      <c r="I167" s="233"/>
      <c r="J167" s="37"/>
      <c r="K167" s="37"/>
      <c r="L167" s="41"/>
      <c r="M167" s="234"/>
      <c r="N167" s="235"/>
      <c r="O167" s="89"/>
      <c r="P167" s="89"/>
      <c r="Q167" s="89"/>
      <c r="R167" s="89"/>
      <c r="S167" s="89"/>
      <c r="T167" s="90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147</v>
      </c>
      <c r="AU167" s="14" t="s">
        <v>83</v>
      </c>
    </row>
    <row r="168" s="12" customFormat="1" ht="25.92" customHeight="1">
      <c r="A168" s="12"/>
      <c r="B168" s="201"/>
      <c r="C168" s="202"/>
      <c r="D168" s="203" t="s">
        <v>72</v>
      </c>
      <c r="E168" s="204" t="s">
        <v>217</v>
      </c>
      <c r="F168" s="204" t="s">
        <v>218</v>
      </c>
      <c r="G168" s="202"/>
      <c r="H168" s="202"/>
      <c r="I168" s="205"/>
      <c r="J168" s="206">
        <f>BK168</f>
        <v>0</v>
      </c>
      <c r="K168" s="202"/>
      <c r="L168" s="207"/>
      <c r="M168" s="208"/>
      <c r="N168" s="209"/>
      <c r="O168" s="209"/>
      <c r="P168" s="210">
        <f>P169+P172+P175+P178</f>
        <v>0</v>
      </c>
      <c r="Q168" s="209"/>
      <c r="R168" s="210">
        <f>R169+R172+R175+R178</f>
        <v>0</v>
      </c>
      <c r="S168" s="209"/>
      <c r="T168" s="211">
        <f>T169+T172+T175+T178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165</v>
      </c>
      <c r="AT168" s="213" t="s">
        <v>72</v>
      </c>
      <c r="AU168" s="213" t="s">
        <v>73</v>
      </c>
      <c r="AY168" s="212" t="s">
        <v>139</v>
      </c>
      <c r="BK168" s="214">
        <f>BK169+BK172+BK175+BK178</f>
        <v>0</v>
      </c>
    </row>
    <row r="169" s="12" customFormat="1" ht="22.8" customHeight="1">
      <c r="A169" s="12"/>
      <c r="B169" s="201"/>
      <c r="C169" s="202"/>
      <c r="D169" s="203" t="s">
        <v>72</v>
      </c>
      <c r="E169" s="215" t="s">
        <v>219</v>
      </c>
      <c r="F169" s="215" t="s">
        <v>220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SUM(P170:P171)</f>
        <v>0</v>
      </c>
      <c r="Q169" s="209"/>
      <c r="R169" s="210">
        <f>SUM(R170:R171)</f>
        <v>0</v>
      </c>
      <c r="S169" s="209"/>
      <c r="T169" s="211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165</v>
      </c>
      <c r="AT169" s="213" t="s">
        <v>72</v>
      </c>
      <c r="AU169" s="213" t="s">
        <v>81</v>
      </c>
      <c r="AY169" s="212" t="s">
        <v>139</v>
      </c>
      <c r="BK169" s="214">
        <f>SUM(BK170:BK171)</f>
        <v>0</v>
      </c>
    </row>
    <row r="170" s="2" customFormat="1" ht="16.5" customHeight="1">
      <c r="A170" s="35"/>
      <c r="B170" s="36"/>
      <c r="C170" s="217" t="s">
        <v>214</v>
      </c>
      <c r="D170" s="217" t="s">
        <v>141</v>
      </c>
      <c r="E170" s="218" t="s">
        <v>222</v>
      </c>
      <c r="F170" s="219" t="s">
        <v>223</v>
      </c>
      <c r="G170" s="220" t="s">
        <v>224</v>
      </c>
      <c r="H170" s="221">
        <v>1</v>
      </c>
      <c r="I170" s="222"/>
      <c r="J170" s="223">
        <f>ROUND(I170*H170,2)</f>
        <v>0</v>
      </c>
      <c r="K170" s="224"/>
      <c r="L170" s="41"/>
      <c r="M170" s="225" t="s">
        <v>1</v>
      </c>
      <c r="N170" s="226" t="s">
        <v>40</v>
      </c>
      <c r="O170" s="89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225</v>
      </c>
      <c r="AT170" s="229" t="s">
        <v>141</v>
      </c>
      <c r="AU170" s="229" t="s">
        <v>83</v>
      </c>
      <c r="AY170" s="14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145</v>
      </c>
      <c r="BK170" s="230">
        <f>ROUND(I170*H170,2)</f>
        <v>0</v>
      </c>
      <c r="BL170" s="14" t="s">
        <v>225</v>
      </c>
      <c r="BM170" s="229" t="s">
        <v>555</v>
      </c>
    </row>
    <row r="171" s="2" customFormat="1">
      <c r="A171" s="35"/>
      <c r="B171" s="36"/>
      <c r="C171" s="37"/>
      <c r="D171" s="231" t="s">
        <v>147</v>
      </c>
      <c r="E171" s="37"/>
      <c r="F171" s="232" t="s">
        <v>223</v>
      </c>
      <c r="G171" s="37"/>
      <c r="H171" s="37"/>
      <c r="I171" s="233"/>
      <c r="J171" s="37"/>
      <c r="K171" s="37"/>
      <c r="L171" s="41"/>
      <c r="M171" s="234"/>
      <c r="N171" s="235"/>
      <c r="O171" s="89"/>
      <c r="P171" s="89"/>
      <c r="Q171" s="89"/>
      <c r="R171" s="89"/>
      <c r="S171" s="89"/>
      <c r="T171" s="90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147</v>
      </c>
      <c r="AU171" s="14" t="s">
        <v>83</v>
      </c>
    </row>
    <row r="172" s="12" customFormat="1" ht="22.8" customHeight="1">
      <c r="A172" s="12"/>
      <c r="B172" s="201"/>
      <c r="C172" s="202"/>
      <c r="D172" s="203" t="s">
        <v>72</v>
      </c>
      <c r="E172" s="215" t="s">
        <v>227</v>
      </c>
      <c r="F172" s="215" t="s">
        <v>228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SUM(P173:P174)</f>
        <v>0</v>
      </c>
      <c r="Q172" s="209"/>
      <c r="R172" s="210">
        <f>SUM(R173:R174)</f>
        <v>0</v>
      </c>
      <c r="S172" s="209"/>
      <c r="T172" s="211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165</v>
      </c>
      <c r="AT172" s="213" t="s">
        <v>72</v>
      </c>
      <c r="AU172" s="213" t="s">
        <v>81</v>
      </c>
      <c r="AY172" s="212" t="s">
        <v>139</v>
      </c>
      <c r="BK172" s="214">
        <f>SUM(BK173:BK174)</f>
        <v>0</v>
      </c>
    </row>
    <row r="173" s="2" customFormat="1" ht="16.5" customHeight="1">
      <c r="A173" s="35"/>
      <c r="B173" s="36"/>
      <c r="C173" s="217" t="s">
        <v>276</v>
      </c>
      <c r="D173" s="217" t="s">
        <v>141</v>
      </c>
      <c r="E173" s="218" t="s">
        <v>230</v>
      </c>
      <c r="F173" s="219" t="s">
        <v>228</v>
      </c>
      <c r="G173" s="220" t="s">
        <v>224</v>
      </c>
      <c r="H173" s="221">
        <v>1</v>
      </c>
      <c r="I173" s="222"/>
      <c r="J173" s="223">
        <f>ROUND(I173*H173,2)</f>
        <v>0</v>
      </c>
      <c r="K173" s="224"/>
      <c r="L173" s="41"/>
      <c r="M173" s="225" t="s">
        <v>1</v>
      </c>
      <c r="N173" s="226" t="s">
        <v>40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225</v>
      </c>
      <c r="AT173" s="229" t="s">
        <v>141</v>
      </c>
      <c r="AU173" s="229" t="s">
        <v>83</v>
      </c>
      <c r="AY173" s="14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145</v>
      </c>
      <c r="BK173" s="230">
        <f>ROUND(I173*H173,2)</f>
        <v>0</v>
      </c>
      <c r="BL173" s="14" t="s">
        <v>225</v>
      </c>
      <c r="BM173" s="229" t="s">
        <v>491</v>
      </c>
    </row>
    <row r="174" s="2" customFormat="1">
      <c r="A174" s="35"/>
      <c r="B174" s="36"/>
      <c r="C174" s="37"/>
      <c r="D174" s="231" t="s">
        <v>147</v>
      </c>
      <c r="E174" s="37"/>
      <c r="F174" s="232" t="s">
        <v>228</v>
      </c>
      <c r="G174" s="37"/>
      <c r="H174" s="37"/>
      <c r="I174" s="233"/>
      <c r="J174" s="37"/>
      <c r="K174" s="37"/>
      <c r="L174" s="41"/>
      <c r="M174" s="234"/>
      <c r="N174" s="235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147</v>
      </c>
      <c r="AU174" s="14" t="s">
        <v>83</v>
      </c>
    </row>
    <row r="175" s="12" customFormat="1" ht="22.8" customHeight="1">
      <c r="A175" s="12"/>
      <c r="B175" s="201"/>
      <c r="C175" s="202"/>
      <c r="D175" s="203" t="s">
        <v>72</v>
      </c>
      <c r="E175" s="215" t="s">
        <v>232</v>
      </c>
      <c r="F175" s="215" t="s">
        <v>233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SUM(P176:P177)</f>
        <v>0</v>
      </c>
      <c r="Q175" s="209"/>
      <c r="R175" s="210">
        <f>SUM(R176:R177)</f>
        <v>0</v>
      </c>
      <c r="S175" s="209"/>
      <c r="T175" s="211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165</v>
      </c>
      <c r="AT175" s="213" t="s">
        <v>72</v>
      </c>
      <c r="AU175" s="213" t="s">
        <v>81</v>
      </c>
      <c r="AY175" s="212" t="s">
        <v>139</v>
      </c>
      <c r="BK175" s="214">
        <f>SUM(BK176:BK177)</f>
        <v>0</v>
      </c>
    </row>
    <row r="176" s="2" customFormat="1" ht="16.5" customHeight="1">
      <c r="A176" s="35"/>
      <c r="B176" s="36"/>
      <c r="C176" s="217" t="s">
        <v>283</v>
      </c>
      <c r="D176" s="217" t="s">
        <v>141</v>
      </c>
      <c r="E176" s="218" t="s">
        <v>234</v>
      </c>
      <c r="F176" s="219" t="s">
        <v>233</v>
      </c>
      <c r="G176" s="220" t="s">
        <v>224</v>
      </c>
      <c r="H176" s="221">
        <v>1</v>
      </c>
      <c r="I176" s="222"/>
      <c r="J176" s="223">
        <f>ROUND(I176*H176,2)</f>
        <v>0</v>
      </c>
      <c r="K176" s="224"/>
      <c r="L176" s="41"/>
      <c r="M176" s="225" t="s">
        <v>1</v>
      </c>
      <c r="N176" s="226" t="s">
        <v>40</v>
      </c>
      <c r="O176" s="89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9" t="s">
        <v>225</v>
      </c>
      <c r="AT176" s="229" t="s">
        <v>141</v>
      </c>
      <c r="AU176" s="229" t="s">
        <v>83</v>
      </c>
      <c r="AY176" s="14" t="s">
        <v>139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145</v>
      </c>
      <c r="BK176" s="230">
        <f>ROUND(I176*H176,2)</f>
        <v>0</v>
      </c>
      <c r="BL176" s="14" t="s">
        <v>225</v>
      </c>
      <c r="BM176" s="229" t="s">
        <v>492</v>
      </c>
    </row>
    <row r="177" s="2" customFormat="1">
      <c r="A177" s="35"/>
      <c r="B177" s="36"/>
      <c r="C177" s="37"/>
      <c r="D177" s="231" t="s">
        <v>147</v>
      </c>
      <c r="E177" s="37"/>
      <c r="F177" s="232" t="s">
        <v>233</v>
      </c>
      <c r="G177" s="37"/>
      <c r="H177" s="37"/>
      <c r="I177" s="233"/>
      <c r="J177" s="37"/>
      <c r="K177" s="37"/>
      <c r="L177" s="41"/>
      <c r="M177" s="234"/>
      <c r="N177" s="235"/>
      <c r="O177" s="89"/>
      <c r="P177" s="89"/>
      <c r="Q177" s="89"/>
      <c r="R177" s="89"/>
      <c r="S177" s="89"/>
      <c r="T177" s="90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147</v>
      </c>
      <c r="AU177" s="14" t="s">
        <v>83</v>
      </c>
    </row>
    <row r="178" s="12" customFormat="1" ht="22.8" customHeight="1">
      <c r="A178" s="12"/>
      <c r="B178" s="201"/>
      <c r="C178" s="202"/>
      <c r="D178" s="203" t="s">
        <v>72</v>
      </c>
      <c r="E178" s="215" t="s">
        <v>556</v>
      </c>
      <c r="F178" s="215" t="s">
        <v>557</v>
      </c>
      <c r="G178" s="202"/>
      <c r="H178" s="202"/>
      <c r="I178" s="205"/>
      <c r="J178" s="216">
        <f>BK178</f>
        <v>0</v>
      </c>
      <c r="K178" s="202"/>
      <c r="L178" s="207"/>
      <c r="M178" s="208"/>
      <c r="N178" s="209"/>
      <c r="O178" s="209"/>
      <c r="P178" s="210">
        <f>SUM(P179:P181)</f>
        <v>0</v>
      </c>
      <c r="Q178" s="209"/>
      <c r="R178" s="210">
        <f>SUM(R179:R181)</f>
        <v>0</v>
      </c>
      <c r="S178" s="209"/>
      <c r="T178" s="211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2" t="s">
        <v>165</v>
      </c>
      <c r="AT178" s="213" t="s">
        <v>72</v>
      </c>
      <c r="AU178" s="213" t="s">
        <v>81</v>
      </c>
      <c r="AY178" s="212" t="s">
        <v>139</v>
      </c>
      <c r="BK178" s="214">
        <f>SUM(BK179:BK181)</f>
        <v>0</v>
      </c>
    </row>
    <row r="179" s="2" customFormat="1" ht="16.5" customHeight="1">
      <c r="A179" s="35"/>
      <c r="B179" s="36"/>
      <c r="C179" s="217" t="s">
        <v>288</v>
      </c>
      <c r="D179" s="217" t="s">
        <v>141</v>
      </c>
      <c r="E179" s="218" t="s">
        <v>558</v>
      </c>
      <c r="F179" s="219" t="s">
        <v>557</v>
      </c>
      <c r="G179" s="220" t="s">
        <v>224</v>
      </c>
      <c r="H179" s="221">
        <v>1</v>
      </c>
      <c r="I179" s="222"/>
      <c r="J179" s="223">
        <f>ROUND(I179*H179,2)</f>
        <v>0</v>
      </c>
      <c r="K179" s="224"/>
      <c r="L179" s="41"/>
      <c r="M179" s="225" t="s">
        <v>1</v>
      </c>
      <c r="N179" s="226" t="s">
        <v>40</v>
      </c>
      <c r="O179" s="89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9" t="s">
        <v>225</v>
      </c>
      <c r="AT179" s="229" t="s">
        <v>141</v>
      </c>
      <c r="AU179" s="229" t="s">
        <v>83</v>
      </c>
      <c r="AY179" s="14" t="s">
        <v>139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145</v>
      </c>
      <c r="BK179" s="230">
        <f>ROUND(I179*H179,2)</f>
        <v>0</v>
      </c>
      <c r="BL179" s="14" t="s">
        <v>225</v>
      </c>
      <c r="BM179" s="229" t="s">
        <v>559</v>
      </c>
    </row>
    <row r="180" s="2" customFormat="1">
      <c r="A180" s="35"/>
      <c r="B180" s="36"/>
      <c r="C180" s="37"/>
      <c r="D180" s="231" t="s">
        <v>147</v>
      </c>
      <c r="E180" s="37"/>
      <c r="F180" s="232" t="s">
        <v>557</v>
      </c>
      <c r="G180" s="37"/>
      <c r="H180" s="37"/>
      <c r="I180" s="233"/>
      <c r="J180" s="37"/>
      <c r="K180" s="37"/>
      <c r="L180" s="41"/>
      <c r="M180" s="234"/>
      <c r="N180" s="235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147</v>
      </c>
      <c r="AU180" s="14" t="s">
        <v>83</v>
      </c>
    </row>
    <row r="181" s="2" customFormat="1">
      <c r="A181" s="35"/>
      <c r="B181" s="36"/>
      <c r="C181" s="37"/>
      <c r="D181" s="231" t="s">
        <v>281</v>
      </c>
      <c r="E181" s="37"/>
      <c r="F181" s="251" t="s">
        <v>560</v>
      </c>
      <c r="G181" s="37"/>
      <c r="H181" s="37"/>
      <c r="I181" s="233"/>
      <c r="J181" s="37"/>
      <c r="K181" s="37"/>
      <c r="L181" s="41"/>
      <c r="M181" s="247"/>
      <c r="N181" s="248"/>
      <c r="O181" s="249"/>
      <c r="P181" s="249"/>
      <c r="Q181" s="249"/>
      <c r="R181" s="249"/>
      <c r="S181" s="249"/>
      <c r="T181" s="250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281</v>
      </c>
      <c r="AU181" s="14" t="s">
        <v>83</v>
      </c>
    </row>
    <row r="182" s="2" customFormat="1" ht="6.96" customHeight="1">
      <c r="A182" s="35"/>
      <c r="B182" s="64"/>
      <c r="C182" s="65"/>
      <c r="D182" s="65"/>
      <c r="E182" s="65"/>
      <c r="F182" s="65"/>
      <c r="G182" s="65"/>
      <c r="H182" s="65"/>
      <c r="I182" s="65"/>
      <c r="J182" s="65"/>
      <c r="K182" s="65"/>
      <c r="L182" s="41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sheet="1" autoFilter="0" formatColumns="0" formatRows="0" objects="1" scenarios="1" spinCount="100000" saltValue="qwg4xcadUUgvPCfzmB4eL1k6OI7+BlRmZEelpzXxjO35d0B9923F03YuZ2EPzjoJIKJtA3Y6H01s+BdvfIJTHg==" hashValue="hTTD7Y62QCvCSg8er5Tb0yHkKyiW4jWztw95wCf684Poorq55xF7PEyX1FRhWNhcaD2op2aZUgwLWJ/Kg2RHuA==" algorithmName="SHA-512" password="CC35"/>
  <autoFilter ref="C128:K18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2024-09-08T19:52:49Z</dcterms:created>
  <dcterms:modified xsi:type="dcterms:W3CDTF">2024-09-08T19:52:57Z</dcterms:modified>
</cp:coreProperties>
</file>